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4"/>
  <workbookPr/>
  <mc:AlternateContent xmlns:mc="http://schemas.openxmlformats.org/markup-compatibility/2006">
    <mc:Choice Requires="x15">
      <x15ac:absPath xmlns:x15ac="http://schemas.microsoft.com/office/spreadsheetml/2010/11/ac" url="/Users/takumi.endo/Desktop/"/>
    </mc:Choice>
  </mc:AlternateContent>
  <xr:revisionPtr revIDLastSave="0" documentId="13_ncr:1_{E64CCD1B-AC2C-6142-822F-75C22B6DB316}" xr6:coauthVersionLast="46" xr6:coauthVersionMax="46" xr10:uidLastSave="{00000000-0000-0000-0000-000000000000}"/>
  <bookViews>
    <workbookView xWindow="29220" yWindow="940" windowWidth="37980" windowHeight="2038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0" i="1" l="1"/>
  <c r="K60" i="1"/>
  <c r="O60" i="1"/>
  <c r="D59" i="1"/>
  <c r="E59" i="1"/>
  <c r="F59" i="1"/>
  <c r="G59" i="1"/>
  <c r="H59" i="1"/>
  <c r="I59" i="1"/>
  <c r="J59" i="1"/>
  <c r="K59" i="1"/>
  <c r="L59" i="1"/>
  <c r="M59" i="1"/>
  <c r="N59" i="1"/>
  <c r="O59" i="1"/>
  <c r="C59" i="1"/>
  <c r="O58" i="1"/>
  <c r="D58" i="1"/>
  <c r="D60" i="1" s="1"/>
  <c r="E58" i="1"/>
  <c r="E60" i="1" s="1"/>
  <c r="F58" i="1"/>
  <c r="F60" i="1" s="1"/>
  <c r="G58" i="1"/>
  <c r="G60" i="1" s="1"/>
  <c r="H58" i="1"/>
  <c r="H60" i="1" s="1"/>
  <c r="I58" i="1"/>
  <c r="J58" i="1"/>
  <c r="J60" i="1" s="1"/>
  <c r="K58" i="1"/>
  <c r="L58" i="1"/>
  <c r="L60" i="1" s="1"/>
  <c r="M58" i="1"/>
  <c r="M60" i="1" s="1"/>
  <c r="N58" i="1"/>
  <c r="N60" i="1" s="1"/>
  <c r="C58" i="1"/>
  <c r="C60" i="1" s="1"/>
  <c r="C61" i="1"/>
  <c r="E61" i="1" s="1"/>
  <c r="D62" i="1"/>
  <c r="E62" i="1"/>
  <c r="F62" i="1"/>
  <c r="G62" i="1"/>
  <c r="H62" i="1"/>
  <c r="I62" i="1"/>
  <c r="J62" i="1"/>
  <c r="K62" i="1"/>
  <c r="L62" i="1"/>
  <c r="M62" i="1"/>
  <c r="N62" i="1"/>
  <c r="O62" i="1"/>
  <c r="C62" i="1"/>
  <c r="L65" i="1"/>
  <c r="C65" i="1"/>
  <c r="H65" i="1" s="1"/>
  <c r="C64" i="1"/>
  <c r="I64" i="1" s="1"/>
  <c r="C63" i="1"/>
  <c r="E63" i="1" s="1"/>
  <c r="C38" i="1"/>
  <c r="C39" i="1"/>
  <c r="O39" i="1" s="1"/>
  <c r="C47" i="1"/>
  <c r="E47" i="1" s="1"/>
  <c r="C66" i="1"/>
  <c r="D55" i="1"/>
  <c r="E55" i="1"/>
  <c r="F55" i="1"/>
  <c r="G55" i="1"/>
  <c r="H55" i="1"/>
  <c r="I55" i="1"/>
  <c r="J55" i="1"/>
  <c r="K55" i="1"/>
  <c r="L55" i="1"/>
  <c r="M55" i="1"/>
  <c r="N55" i="1"/>
  <c r="O55" i="1"/>
  <c r="C55" i="1"/>
  <c r="D48" i="1"/>
  <c r="E48" i="1"/>
  <c r="F48" i="1"/>
  <c r="G48" i="1"/>
  <c r="H48" i="1"/>
  <c r="I48" i="1"/>
  <c r="J48" i="1"/>
  <c r="K48" i="1"/>
  <c r="L48" i="1"/>
  <c r="M48" i="1"/>
  <c r="N48" i="1"/>
  <c r="O48" i="1"/>
  <c r="C48" i="1"/>
  <c r="D68" i="1"/>
  <c r="E68" i="1"/>
  <c r="F68" i="1"/>
  <c r="G68" i="1"/>
  <c r="H68" i="1"/>
  <c r="I68" i="1"/>
  <c r="J68" i="1"/>
  <c r="K68" i="1"/>
  <c r="L68" i="1"/>
  <c r="M68" i="1"/>
  <c r="N68" i="1"/>
  <c r="O68" i="1"/>
  <c r="C68" i="1"/>
  <c r="D50" i="1"/>
  <c r="E50" i="1"/>
  <c r="F50" i="1"/>
  <c r="G50" i="1"/>
  <c r="H50" i="1"/>
  <c r="I50" i="1"/>
  <c r="J50" i="1"/>
  <c r="K50" i="1"/>
  <c r="L50" i="1"/>
  <c r="M50" i="1"/>
  <c r="N50" i="1"/>
  <c r="O50" i="1"/>
  <c r="C50" i="1"/>
  <c r="D46" i="1"/>
  <c r="E46" i="1"/>
  <c r="F46" i="1"/>
  <c r="G46" i="1"/>
  <c r="H46" i="1"/>
  <c r="I46" i="1"/>
  <c r="J46" i="1"/>
  <c r="K46" i="1"/>
  <c r="L46" i="1"/>
  <c r="M46" i="1"/>
  <c r="N46" i="1"/>
  <c r="O46" i="1"/>
  <c r="C46" i="1"/>
  <c r="L61" i="1" l="1"/>
  <c r="N61" i="1"/>
  <c r="F61" i="1"/>
  <c r="K61" i="1"/>
  <c r="J61" i="1"/>
  <c r="I61" i="1"/>
  <c r="J65" i="1"/>
  <c r="D61" i="1"/>
  <c r="H61" i="1"/>
  <c r="G65" i="1"/>
  <c r="O61" i="1"/>
  <c r="G61" i="1"/>
  <c r="M61" i="1"/>
  <c r="O65" i="1"/>
  <c r="N65" i="1"/>
  <c r="N64" i="1"/>
  <c r="I63" i="1"/>
  <c r="D64" i="1"/>
  <c r="F64" i="1"/>
  <c r="J64" i="1"/>
  <c r="H64" i="1"/>
  <c r="F65" i="1"/>
  <c r="G64" i="1"/>
  <c r="M65" i="1"/>
  <c r="E65" i="1"/>
  <c r="O64" i="1"/>
  <c r="E64" i="1"/>
  <c r="K65" i="1"/>
  <c r="M64" i="1"/>
  <c r="I65" i="1"/>
  <c r="K64" i="1"/>
  <c r="D65" i="1"/>
  <c r="L63" i="1"/>
  <c r="K63" i="1"/>
  <c r="J63" i="1"/>
  <c r="L64" i="1"/>
  <c r="D63" i="1"/>
  <c r="H63" i="1"/>
  <c r="O63" i="1"/>
  <c r="G63" i="1"/>
  <c r="N63" i="1"/>
  <c r="F63" i="1"/>
  <c r="M63" i="1"/>
  <c r="D39" i="1"/>
  <c r="L39" i="1"/>
  <c r="H39" i="1"/>
  <c r="I39" i="1"/>
  <c r="J39" i="1"/>
  <c r="K39" i="1"/>
  <c r="E39" i="1"/>
  <c r="M39" i="1"/>
  <c r="F39" i="1"/>
  <c r="N39" i="1"/>
  <c r="G39" i="1"/>
  <c r="L47" i="1"/>
  <c r="K47" i="1"/>
  <c r="J47" i="1"/>
  <c r="I47" i="1"/>
  <c r="H47" i="1"/>
  <c r="D47" i="1"/>
  <c r="O47" i="1"/>
  <c r="G47" i="1"/>
  <c r="F47" i="1"/>
  <c r="N47" i="1"/>
  <c r="M47" i="1"/>
  <c r="O54" i="1"/>
  <c r="N54" i="1"/>
  <c r="M54" i="1"/>
  <c r="L54" i="1"/>
  <c r="O53" i="1"/>
  <c r="N53" i="1"/>
  <c r="M53" i="1"/>
  <c r="L53" i="1"/>
  <c r="O45" i="1"/>
  <c r="N45" i="1"/>
  <c r="M45" i="1"/>
  <c r="L45" i="1"/>
  <c r="O44" i="1"/>
  <c r="N44" i="1"/>
  <c r="M44" i="1"/>
  <c r="L44" i="1"/>
  <c r="O43" i="1"/>
  <c r="N43" i="1"/>
  <c r="M43" i="1"/>
  <c r="L43" i="1"/>
  <c r="K54" i="1"/>
  <c r="J54" i="1"/>
  <c r="I54" i="1"/>
  <c r="K53" i="1"/>
  <c r="J53" i="1"/>
  <c r="I53" i="1"/>
  <c r="K45" i="1"/>
  <c r="J45" i="1"/>
  <c r="I45" i="1"/>
  <c r="K44" i="1"/>
  <c r="J44" i="1"/>
  <c r="I44" i="1"/>
  <c r="K43" i="1"/>
  <c r="J43" i="1"/>
  <c r="I43" i="1"/>
  <c r="F54" i="1"/>
  <c r="F53" i="1"/>
  <c r="F45" i="1"/>
  <c r="F44" i="1"/>
  <c r="F43" i="1"/>
  <c r="E54" i="1"/>
  <c r="E53" i="1"/>
  <c r="E45" i="1"/>
  <c r="E44" i="1"/>
  <c r="E43" i="1"/>
  <c r="G54" i="1"/>
  <c r="G53" i="1"/>
  <c r="G45" i="1"/>
  <c r="G44" i="1"/>
  <c r="G43" i="1"/>
  <c r="C67" i="1"/>
  <c r="E67" i="1" s="1"/>
  <c r="E66" i="1"/>
  <c r="C57" i="1"/>
  <c r="F57" i="1" s="1"/>
  <c r="C56" i="1"/>
  <c r="H56" i="1" s="1"/>
  <c r="D53" i="1"/>
  <c r="D54" i="1"/>
  <c r="H54" i="1"/>
  <c r="C54" i="1"/>
  <c r="H53" i="1"/>
  <c r="C53" i="1"/>
  <c r="C52" i="1"/>
  <c r="F52" i="1" s="1"/>
  <c r="C51" i="1"/>
  <c r="F51" i="1" s="1"/>
  <c r="C49" i="1"/>
  <c r="D49" i="1" s="1"/>
  <c r="D45" i="1"/>
  <c r="H45" i="1"/>
  <c r="C45" i="1"/>
  <c r="H44" i="1"/>
  <c r="D44" i="1"/>
  <c r="C44" i="1"/>
  <c r="H43" i="1"/>
  <c r="D43" i="1"/>
  <c r="C43" i="1"/>
  <c r="C42" i="1"/>
  <c r="E42" i="1" s="1"/>
  <c r="C41" i="1"/>
  <c r="D41" i="1" s="1"/>
  <c r="C40" i="1"/>
  <c r="F40" i="1" s="1"/>
  <c r="D38" i="1"/>
  <c r="K66" i="1" l="1"/>
  <c r="D66" i="1"/>
  <c r="M49" i="1"/>
  <c r="J57" i="1"/>
  <c r="N40" i="1"/>
  <c r="J40" i="1"/>
  <c r="K51" i="1"/>
  <c r="I49" i="1"/>
  <c r="M51" i="1"/>
  <c r="I38" i="1"/>
  <c r="I40" i="1"/>
  <c r="J51" i="1"/>
  <c r="I57" i="1"/>
  <c r="J66" i="1"/>
  <c r="K67" i="1"/>
  <c r="M38" i="1"/>
  <c r="M40" i="1"/>
  <c r="L49" i="1"/>
  <c r="L51" i="1"/>
  <c r="L57" i="1"/>
  <c r="L66" i="1"/>
  <c r="L67" i="1"/>
  <c r="M57" i="1"/>
  <c r="M66" i="1"/>
  <c r="M67" i="1"/>
  <c r="N38" i="1"/>
  <c r="H57" i="1"/>
  <c r="F66" i="1"/>
  <c r="J38" i="1"/>
  <c r="K40" i="1"/>
  <c r="J49" i="1"/>
  <c r="K57" i="1"/>
  <c r="I67" i="1"/>
  <c r="O38" i="1"/>
  <c r="O40" i="1"/>
  <c r="N49" i="1"/>
  <c r="N51" i="1"/>
  <c r="N57" i="1"/>
  <c r="N66" i="1"/>
  <c r="N67" i="1"/>
  <c r="K38" i="1"/>
  <c r="K49" i="1"/>
  <c r="I51" i="1"/>
  <c r="I66" i="1"/>
  <c r="J67" i="1"/>
  <c r="L38" i="1"/>
  <c r="L40" i="1"/>
  <c r="L41" i="1"/>
  <c r="O49" i="1"/>
  <c r="O51" i="1"/>
  <c r="O57" i="1"/>
  <c r="O66" i="1"/>
  <c r="O67" i="1"/>
  <c r="I41" i="1"/>
  <c r="M41" i="1"/>
  <c r="J41" i="1"/>
  <c r="I52" i="1"/>
  <c r="L52" i="1"/>
  <c r="N42" i="1"/>
  <c r="J42" i="1"/>
  <c r="O42" i="1"/>
  <c r="M42" i="1"/>
  <c r="I42" i="1"/>
  <c r="K42" i="1"/>
  <c r="L42" i="1"/>
  <c r="L56" i="1"/>
  <c r="D56" i="1"/>
  <c r="M52" i="1"/>
  <c r="M56" i="1"/>
  <c r="K41" i="1"/>
  <c r="J52" i="1"/>
  <c r="I56" i="1"/>
  <c r="N41" i="1"/>
  <c r="N52" i="1"/>
  <c r="N56" i="1"/>
  <c r="K56" i="1"/>
  <c r="E56" i="1"/>
  <c r="K52" i="1"/>
  <c r="J56" i="1"/>
  <c r="O41" i="1"/>
  <c r="O52" i="1"/>
  <c r="O56" i="1"/>
  <c r="G66" i="1"/>
  <c r="E38" i="1"/>
  <c r="F67" i="1"/>
  <c r="D40" i="1"/>
  <c r="H66" i="1"/>
  <c r="G67" i="1"/>
  <c r="E40" i="1"/>
  <c r="H52" i="1"/>
  <c r="D67" i="1"/>
  <c r="H49" i="1"/>
  <c r="C69" i="1"/>
  <c r="G49" i="1"/>
  <c r="E51" i="1"/>
  <c r="D42" i="1"/>
  <c r="E52" i="1"/>
  <c r="E57" i="1"/>
  <c r="F42" i="1"/>
  <c r="G41" i="1"/>
  <c r="F49" i="1"/>
  <c r="D51" i="1"/>
  <c r="H51" i="1"/>
  <c r="G38" i="1"/>
  <c r="G51" i="1"/>
  <c r="G56" i="1"/>
  <c r="E41" i="1"/>
  <c r="E49" i="1"/>
  <c r="F38" i="1"/>
  <c r="F56" i="1"/>
  <c r="F41" i="1"/>
  <c r="G42" i="1"/>
  <c r="D52" i="1"/>
  <c r="D57" i="1"/>
  <c r="H67" i="1"/>
  <c r="G40" i="1"/>
  <c r="G52" i="1"/>
  <c r="G57" i="1"/>
  <c r="H41" i="1"/>
  <c r="H40" i="1"/>
  <c r="H42" i="1"/>
  <c r="H38" i="1"/>
  <c r="L69" i="1" l="1"/>
  <c r="N69" i="1"/>
  <c r="I69" i="1"/>
  <c r="J69" i="1"/>
  <c r="G69" i="1"/>
  <c r="K69" i="1"/>
  <c r="O69" i="1"/>
  <c r="M69" i="1"/>
  <c r="D69" i="1"/>
  <c r="F69" i="1"/>
  <c r="E69" i="1"/>
  <c r="H69" i="1"/>
</calcChain>
</file>

<file path=xl/sharedStrings.xml><?xml version="1.0" encoding="utf-8"?>
<sst xmlns="http://schemas.openxmlformats.org/spreadsheetml/2006/main" count="101" uniqueCount="94">
  <si>
    <t>車両ごと走行データ集計</t>
    <rPh sb="0" eb="2">
      <t>シャリョウゴト</t>
    </rPh>
    <rPh sb="4" eb="6">
      <t>ソウコウ</t>
    </rPh>
    <phoneticPr fontId="1"/>
  </si>
  <si>
    <t>走行データ</t>
    <rPh sb="0" eb="2">
      <t>ソウコウ</t>
    </rPh>
    <phoneticPr fontId="1"/>
  </si>
  <si>
    <t>ドライバーごと走行データ集計</t>
    <rPh sb="7" eb="9">
      <t>ソウコウ</t>
    </rPh>
    <rPh sb="12" eb="14">
      <t>シュウケイ</t>
    </rPh>
    <phoneticPr fontId="1"/>
  </si>
  <si>
    <t>取引先</t>
    <rPh sb="0" eb="3">
      <t>トリヒキサキ</t>
    </rPh>
    <phoneticPr fontId="1"/>
  </si>
  <si>
    <t>エリア</t>
    <phoneticPr fontId="1"/>
  </si>
  <si>
    <t>エリアルート関連</t>
    <rPh sb="6" eb="8">
      <t>カンレｎ</t>
    </rPh>
    <phoneticPr fontId="1"/>
  </si>
  <si>
    <t>デバイス</t>
    <phoneticPr fontId="1"/>
  </si>
  <si>
    <t>ドライバー</t>
    <phoneticPr fontId="1"/>
  </si>
  <si>
    <t>メール</t>
    <phoneticPr fontId="1"/>
  </si>
  <si>
    <t>ルート</t>
    <phoneticPr fontId="1"/>
  </si>
  <si>
    <t>拠点</t>
    <rPh sb="0" eb="2">
      <t>キョテｎ</t>
    </rPh>
    <phoneticPr fontId="1"/>
  </si>
  <si>
    <t>稼働可能時間設定</t>
    <rPh sb="0" eb="4">
      <t>カドウカノウ</t>
    </rPh>
    <rPh sb="4" eb="8">
      <t>ジカンセッテイ</t>
    </rPh>
    <phoneticPr fontId="1"/>
  </si>
  <si>
    <t>車両</t>
    <rPh sb="0" eb="2">
      <t>シャリョウ</t>
    </rPh>
    <phoneticPr fontId="1"/>
  </si>
  <si>
    <t>車両ステータス</t>
    <rPh sb="0" eb="2">
      <t>シャリョウ</t>
    </rPh>
    <phoneticPr fontId="1"/>
  </si>
  <si>
    <t>車両メーカー</t>
    <rPh sb="0" eb="2">
      <t>シャリョウ</t>
    </rPh>
    <phoneticPr fontId="1"/>
  </si>
  <si>
    <t>運行予定</t>
    <rPh sb="0" eb="2">
      <t>ウンコウ</t>
    </rPh>
    <rPh sb="2" eb="4">
      <t>ヨテイ</t>
    </rPh>
    <phoneticPr fontId="1"/>
  </si>
  <si>
    <t>取引先責任者</t>
    <rPh sb="0" eb="3">
      <t>トリヒキサキ</t>
    </rPh>
    <rPh sb="3" eb="6">
      <t>セキニンシャ</t>
    </rPh>
    <phoneticPr fontId="1"/>
  </si>
  <si>
    <t>リース会社登録数</t>
    <rPh sb="3" eb="5">
      <t>ガイシャ</t>
    </rPh>
    <rPh sb="5" eb="7">
      <t>トウロク</t>
    </rPh>
    <rPh sb="7" eb="8">
      <t>スウ</t>
    </rPh>
    <phoneticPr fontId="1"/>
  </si>
  <si>
    <t>リース会社担当者登録数</t>
    <rPh sb="3" eb="5">
      <t>カイシャ</t>
    </rPh>
    <rPh sb="5" eb="8">
      <t>タントウシャ</t>
    </rPh>
    <rPh sb="8" eb="10">
      <t>トウロク</t>
    </rPh>
    <rPh sb="10" eb="11">
      <t>スウ</t>
    </rPh>
    <phoneticPr fontId="1"/>
  </si>
  <si>
    <t>ディーラー登録数</t>
    <rPh sb="5" eb="7">
      <t>トウロク</t>
    </rPh>
    <rPh sb="7" eb="8">
      <t>スウ</t>
    </rPh>
    <phoneticPr fontId="1"/>
  </si>
  <si>
    <t>ディーラー担当者登録数</t>
    <rPh sb="5" eb="8">
      <t>タントウシャ</t>
    </rPh>
    <rPh sb="8" eb="10">
      <t>トウロク</t>
    </rPh>
    <rPh sb="10" eb="11">
      <t>スウ</t>
    </rPh>
    <phoneticPr fontId="1"/>
  </si>
  <si>
    <t>駐車場登録数</t>
    <rPh sb="0" eb="3">
      <t>チュウシャジョウ</t>
    </rPh>
    <rPh sb="3" eb="5">
      <t>トウロク</t>
    </rPh>
    <rPh sb="5" eb="6">
      <t>スウ</t>
    </rPh>
    <phoneticPr fontId="1"/>
  </si>
  <si>
    <t>稼働可能時間設定数</t>
    <rPh sb="0" eb="2">
      <t>カドウ</t>
    </rPh>
    <rPh sb="2" eb="4">
      <t>カノウ</t>
    </rPh>
    <rPh sb="4" eb="6">
      <t>ジカｎ</t>
    </rPh>
    <rPh sb="6" eb="8">
      <t>セッテイ</t>
    </rPh>
    <rPh sb="8" eb="9">
      <t>スウ</t>
    </rPh>
    <phoneticPr fontId="1"/>
  </si>
  <si>
    <t>ドライバーと車両とデバイス</t>
    <rPh sb="6" eb="8">
      <t>シャリョウ</t>
    </rPh>
    <phoneticPr fontId="1"/>
  </si>
  <si>
    <t>データ量[MB]</t>
    <rPh sb="3" eb="4">
      <t>リョウ</t>
    </rPh>
    <phoneticPr fontId="1"/>
  </si>
  <si>
    <t>期間[日数]</t>
    <rPh sb="0" eb="2">
      <t>キカｎ</t>
    </rPh>
    <rPh sb="3" eb="5">
      <t>ニッスウ</t>
    </rPh>
    <phoneticPr fontId="1"/>
  </si>
  <si>
    <t>1日あたりのドライバーと車両組み合わせ変更回数</t>
    <rPh sb="1" eb="2">
      <t>ニチ</t>
    </rPh>
    <rPh sb="12" eb="14">
      <t>シャリョウ</t>
    </rPh>
    <rPh sb="14" eb="15">
      <t>クミアワセ</t>
    </rPh>
    <rPh sb="19" eb="21">
      <t>ヘンコウ</t>
    </rPh>
    <rPh sb="21" eb="23">
      <t>カイスウ</t>
    </rPh>
    <phoneticPr fontId="1"/>
  </si>
  <si>
    <t>エリア登録数</t>
    <rPh sb="3" eb="5">
      <t>トウロク</t>
    </rPh>
    <rPh sb="5" eb="6">
      <t>スウ</t>
    </rPh>
    <phoneticPr fontId="1"/>
  </si>
  <si>
    <t>拠点登録数</t>
    <rPh sb="0" eb="2">
      <t>キョテｎ</t>
    </rPh>
    <rPh sb="2" eb="4">
      <t>トウロク</t>
    </rPh>
    <rPh sb="4" eb="5">
      <t>スウ</t>
    </rPh>
    <phoneticPr fontId="1"/>
  </si>
  <si>
    <t>ルート登録数</t>
    <rPh sb="3" eb="5">
      <t>トウロク</t>
    </rPh>
    <rPh sb="5" eb="6">
      <t>スウ</t>
    </rPh>
    <phoneticPr fontId="1"/>
  </si>
  <si>
    <t>合計</t>
    <rPh sb="0" eb="2">
      <t>ゴウケイ</t>
    </rPh>
    <phoneticPr fontId="1"/>
  </si>
  <si>
    <t>試算条件</t>
    <rPh sb="0" eb="2">
      <t>シサン</t>
    </rPh>
    <rPh sb="2" eb="4">
      <t>ジョウケｎ</t>
    </rPh>
    <phoneticPr fontId="1"/>
  </si>
  <si>
    <t>試算結果</t>
    <rPh sb="0" eb="4">
      <t>シサンケッカ</t>
    </rPh>
    <phoneticPr fontId="1"/>
  </si>
  <si>
    <t>活動</t>
    <rPh sb="0" eb="2">
      <t>カツドウ</t>
    </rPh>
    <phoneticPr fontId="1"/>
  </si>
  <si>
    <t>オブジェクト</t>
    <phoneticPr fontId="1"/>
  </si>
  <si>
    <t>ドライバーごと走行データ月次集計</t>
    <rPh sb="0" eb="2">
      <t>ソウコウ</t>
    </rPh>
    <phoneticPr fontId="1"/>
  </si>
  <si>
    <t>車両ごと走行データ月次集計</t>
    <rPh sb="0" eb="2">
      <t>ゲツジ</t>
    </rPh>
    <phoneticPr fontId="1"/>
  </si>
  <si>
    <t>日次の集計結果保持日数</t>
    <rPh sb="0" eb="2">
      <t>ニチジ</t>
    </rPh>
    <phoneticPr fontId="1"/>
  </si>
  <si>
    <t>備考</t>
    <rPh sb="0" eb="2">
      <t>ビコウ</t>
    </rPh>
    <phoneticPr fontId="1"/>
  </si>
  <si>
    <t>稼働可能時間設定未使用時0</t>
    <rPh sb="0" eb="2">
      <t>カドウ</t>
    </rPh>
    <phoneticPr fontId="1"/>
  </si>
  <si>
    <t>予約未使用時0</t>
    <rPh sb="0" eb="2">
      <t>ヨヤク</t>
    </rPh>
    <phoneticPr fontId="1"/>
  </si>
  <si>
    <t>設定値</t>
    <rPh sb="0" eb="3">
      <t>セッテイアタイ</t>
    </rPh>
    <phoneticPr fontId="1"/>
  </si>
  <si>
    <t>※エリアルート関連はルートに対してエリア１つの想定での試算</t>
    <rPh sb="0" eb="1">
      <t>タイシテ</t>
    </rPh>
    <phoneticPr fontId="1"/>
  </si>
  <si>
    <t>※駐車イベントは現在利用されていないので0固定</t>
    <rPh sb="0" eb="1">
      <t>チュウシャ</t>
    </rPh>
    <phoneticPr fontId="1"/>
  </si>
  <si>
    <t>走行データ保持日数</t>
    <rPh sb="0" eb="2">
      <t xml:space="preserve">ソウコウデータ </t>
    </rPh>
    <rPh sb="5" eb="7">
      <t xml:space="preserve">ホジ </t>
    </rPh>
    <rPh sb="7" eb="9">
      <t xml:space="preserve">ニッスウ </t>
    </rPh>
    <phoneticPr fontId="1"/>
  </si>
  <si>
    <t>メールデータ保持日数</t>
    <rPh sb="6" eb="10">
      <t xml:space="preserve">ホジニッスウ </t>
    </rPh>
    <phoneticPr fontId="1"/>
  </si>
  <si>
    <t>デフォルト365</t>
    <phoneticPr fontId="1"/>
  </si>
  <si>
    <t>デフォルト30</t>
    <phoneticPr fontId="1"/>
  </si>
  <si>
    <t>運行予定データ保持日数</t>
    <rPh sb="0" eb="4">
      <t xml:space="preserve">ウンコウヨテイ </t>
    </rPh>
    <rPh sb="7" eb="9">
      <t xml:space="preserve">ホジ </t>
    </rPh>
    <rPh sb="9" eb="11">
      <t xml:space="preserve">ニッスウ </t>
    </rPh>
    <phoneticPr fontId="1"/>
  </si>
  <si>
    <t>期間</t>
    <rPh sb="0" eb="2">
      <t>キカｎ</t>
    </rPh>
    <phoneticPr fontId="1"/>
  </si>
  <si>
    <r>
      <rPr>
        <sz val="12"/>
        <color theme="0"/>
        <rFont val="Yu Gothic"/>
        <family val="2"/>
        <charset val="128"/>
        <scheme val="minor"/>
      </rPr>
      <t>１日</t>
    </r>
    <phoneticPr fontId="1"/>
  </si>
  <si>
    <r>
      <rPr>
        <sz val="12"/>
        <color theme="0"/>
        <rFont val="Yu Gothic"/>
        <family val="2"/>
        <charset val="128"/>
        <scheme val="minor"/>
      </rPr>
      <t>１週間</t>
    </r>
    <phoneticPr fontId="1"/>
  </si>
  <si>
    <r>
      <rPr>
        <sz val="12"/>
        <color theme="0"/>
        <rFont val="Yu Gothic"/>
        <family val="2"/>
        <charset val="128"/>
        <scheme val="minor"/>
      </rPr>
      <t>１ヶ月</t>
    </r>
    <phoneticPr fontId="1"/>
  </si>
  <si>
    <r>
      <t>2</t>
    </r>
    <r>
      <rPr>
        <sz val="12"/>
        <color theme="0"/>
        <rFont val="Yu Gothic"/>
        <family val="2"/>
        <charset val="128"/>
        <scheme val="minor"/>
      </rPr>
      <t>ヶ月</t>
    </r>
    <phoneticPr fontId="1"/>
  </si>
  <si>
    <r>
      <rPr>
        <sz val="12"/>
        <color theme="0"/>
        <rFont val="Yu Gothic"/>
        <family val="2"/>
        <charset val="128"/>
        <scheme val="minor"/>
      </rPr>
      <t>３ヶ月</t>
    </r>
    <phoneticPr fontId="1"/>
  </si>
  <si>
    <r>
      <rPr>
        <sz val="12"/>
        <color theme="0"/>
        <rFont val="Yu Gothic"/>
        <family val="2"/>
        <charset val="128"/>
        <scheme val="minor"/>
      </rPr>
      <t>６ヶ月</t>
    </r>
    <phoneticPr fontId="1"/>
  </si>
  <si>
    <r>
      <rPr>
        <sz val="12"/>
        <color theme="0"/>
        <rFont val="Yu Gothic"/>
        <family val="2"/>
        <charset val="128"/>
        <scheme val="minor"/>
      </rPr>
      <t>９ヶ月</t>
    </r>
    <phoneticPr fontId="1"/>
  </si>
  <si>
    <r>
      <rPr>
        <sz val="12"/>
        <color theme="0"/>
        <rFont val="Yu Gothic"/>
        <family val="2"/>
        <charset val="128"/>
        <scheme val="minor"/>
      </rPr>
      <t>１年</t>
    </r>
    <phoneticPr fontId="1"/>
  </si>
  <si>
    <r>
      <rPr>
        <sz val="12"/>
        <color theme="0"/>
        <rFont val="Yu Gothic"/>
        <family val="2"/>
        <charset val="128"/>
        <scheme val="minor"/>
      </rPr>
      <t>２年</t>
    </r>
    <phoneticPr fontId="1"/>
  </si>
  <si>
    <r>
      <rPr>
        <sz val="12"/>
        <color theme="0"/>
        <rFont val="Yu Gothic"/>
        <family val="2"/>
        <charset val="128"/>
        <scheme val="minor"/>
      </rPr>
      <t>３年</t>
    </r>
    <phoneticPr fontId="1"/>
  </si>
  <si>
    <r>
      <rPr>
        <sz val="12"/>
        <color theme="0"/>
        <rFont val="Yu Gothic"/>
        <family val="2"/>
        <charset val="128"/>
        <scheme val="minor"/>
      </rPr>
      <t>４年</t>
    </r>
    <phoneticPr fontId="1"/>
  </si>
  <si>
    <r>
      <rPr>
        <sz val="12"/>
        <color theme="0"/>
        <rFont val="Yu Gothic"/>
        <family val="2"/>
        <charset val="128"/>
        <scheme val="minor"/>
      </rPr>
      <t>５年</t>
    </r>
    <phoneticPr fontId="1"/>
  </si>
  <si>
    <r>
      <rPr>
        <sz val="12"/>
        <color theme="0"/>
        <rFont val="Yu Gothic"/>
        <family val="2"/>
        <charset val="128"/>
        <scheme val="minor"/>
      </rPr>
      <t>６年</t>
    </r>
    <phoneticPr fontId="1"/>
  </si>
  <si>
    <t>取引先登録数</t>
    <rPh sb="0" eb="3">
      <t xml:space="preserve">トリヒキサキ </t>
    </rPh>
    <rPh sb="3" eb="6">
      <t xml:space="preserve">トウロクスウ </t>
    </rPh>
    <phoneticPr fontId="1"/>
  </si>
  <si>
    <r>
      <rPr>
        <sz val="12"/>
        <color rgb="FFC00000"/>
        <rFont val="Yu Gothic"/>
        <family val="2"/>
        <charset val="128"/>
        <scheme val="minor"/>
      </rPr>
      <t>ドライバー数</t>
    </r>
    <phoneticPr fontId="1"/>
  </si>
  <si>
    <r>
      <t>車両</t>
    </r>
    <r>
      <rPr>
        <sz val="12"/>
        <color rgb="FFC00000"/>
        <rFont val="Yu Gothic"/>
        <family val="3"/>
        <charset val="128"/>
        <scheme val="minor"/>
      </rPr>
      <t>1</t>
    </r>
    <r>
      <rPr>
        <sz val="12"/>
        <color rgb="FFC00000"/>
        <rFont val="Yu Gothic"/>
        <family val="2"/>
        <charset val="128"/>
        <scheme val="minor"/>
      </rPr>
      <t>台</t>
    </r>
    <r>
      <rPr>
        <sz val="12"/>
        <color rgb="FFC00000"/>
        <rFont val="Yu Gothic"/>
        <family val="3"/>
        <charset val="128"/>
        <scheme val="minor"/>
      </rPr>
      <t>/1</t>
    </r>
    <r>
      <rPr>
        <sz val="12"/>
        <color rgb="FFC00000"/>
        <rFont val="Yu Gothic"/>
        <family val="2"/>
        <charset val="128"/>
        <scheme val="minor"/>
      </rPr>
      <t>日あたりの検出イベント数</t>
    </r>
    <rPh sb="0" eb="2">
      <t>シャリョウ</t>
    </rPh>
    <rPh sb="3" eb="4">
      <t>ダイ</t>
    </rPh>
    <rPh sb="6" eb="7">
      <t>ニチ</t>
    </rPh>
    <rPh sb="11" eb="13">
      <t>ケンシュツ</t>
    </rPh>
    <phoneticPr fontId="1"/>
  </si>
  <si>
    <r>
      <t xml:space="preserve">条件 
</t>
    </r>
    <r>
      <rPr>
        <sz val="11"/>
        <color rgb="FFFFFF00"/>
        <rFont val="Yu Gothic"/>
        <family val="3"/>
        <charset val="1"/>
      </rPr>
      <t>※</t>
    </r>
    <r>
      <rPr>
        <sz val="11"/>
        <color rgb="FFFFFF00"/>
        <rFont val="Yu Gothic"/>
        <family val="3"/>
        <charset val="128"/>
      </rPr>
      <t xml:space="preserve"> </t>
    </r>
    <r>
      <rPr>
        <sz val="11"/>
        <color rgb="FFFFFF00"/>
        <rFont val="Yu Gothic"/>
        <family val="3"/>
        <charset val="1"/>
      </rPr>
      <t>影響が大きいため、注意深く設定いただきたいものは赤字</t>
    </r>
    <rPh sb="0" eb="2">
      <t>ジョウケｎ</t>
    </rPh>
    <rPh sb="4" eb="6">
      <t xml:space="preserve">エイキョウガ </t>
    </rPh>
    <rPh sb="7" eb="8">
      <t xml:space="preserve">オオキイ </t>
    </rPh>
    <rPh sb="12" eb="14">
      <t xml:space="preserve">チュウイ </t>
    </rPh>
    <rPh sb="15" eb="16">
      <t xml:space="preserve">フカク </t>
    </rPh>
    <rPh sb="17" eb="19">
      <t xml:space="preserve">セッテイ </t>
    </rPh>
    <rPh sb="28" eb="30">
      <t xml:space="preserve">アカジ </t>
    </rPh>
    <phoneticPr fontId="1"/>
  </si>
  <si>
    <r>
      <t>ドライバー１人</t>
    </r>
    <r>
      <rPr>
        <sz val="12"/>
        <color rgb="FFC00000"/>
        <rFont val="Yu Gothic"/>
        <family val="3"/>
        <charset val="128"/>
        <scheme val="minor"/>
      </rPr>
      <t>/1</t>
    </r>
    <r>
      <rPr>
        <sz val="12"/>
        <color rgb="FFC00000"/>
        <rFont val="Yu Gothic"/>
        <family val="2"/>
        <charset val="128"/>
        <scheme val="minor"/>
      </rPr>
      <t>日あたりのステータス登録数</t>
    </r>
    <phoneticPr fontId="1"/>
  </si>
  <si>
    <t>Cariot Mobile未使用時0</t>
    <rPh sb="13" eb="16">
      <t xml:space="preserve">ミシヨウ </t>
    </rPh>
    <rPh sb="16" eb="17">
      <t xml:space="preserve">トキ </t>
    </rPh>
    <phoneticPr fontId="1"/>
  </si>
  <si>
    <t>走行ステータス</t>
    <rPh sb="0" eb="1">
      <t xml:space="preserve">ソウコウステータス </t>
    </rPh>
    <phoneticPr fontId="1"/>
  </si>
  <si>
    <t>車両イベントデータ保持日数</t>
    <rPh sb="0" eb="2">
      <t xml:space="preserve">シャリョウイベント </t>
    </rPh>
    <rPh sb="9" eb="11">
      <t xml:space="preserve">ホジ </t>
    </rPh>
    <rPh sb="11" eb="13">
      <t xml:space="preserve">ニッスウ </t>
    </rPh>
    <phoneticPr fontId="1"/>
  </si>
  <si>
    <t>車両台数（＝デバイス数）</t>
    <rPh sb="0" eb="2">
      <t>シャリョウ</t>
    </rPh>
    <rPh sb="2" eb="4">
      <t>ダイスウ</t>
    </rPh>
    <rPh sb="10" eb="11">
      <t xml:space="preserve">スウ </t>
    </rPh>
    <phoneticPr fontId="1"/>
  </si>
  <si>
    <t>ユーザ</t>
    <phoneticPr fontId="1"/>
  </si>
  <si>
    <r>
      <rPr>
        <sz val="12"/>
        <color theme="1"/>
        <rFont val="Yu Gothic"/>
        <family val="2"/>
        <charset val="128"/>
        <scheme val="minor"/>
      </rPr>
      <t>ユーザ数</t>
    </r>
    <phoneticPr fontId="1"/>
  </si>
  <si>
    <t>乗車前点検未使用時0</t>
    <rPh sb="0" eb="3">
      <t xml:space="preserve">ジョウシャマエ </t>
    </rPh>
    <rPh sb="3" eb="5">
      <t xml:space="preserve">テンケｎ </t>
    </rPh>
    <rPh sb="5" eb="8">
      <t xml:space="preserve">ミシヨウ </t>
    </rPh>
    <rPh sb="8" eb="9">
      <t xml:space="preserve">トキ </t>
    </rPh>
    <phoneticPr fontId="1"/>
  </si>
  <si>
    <t>点検項目設定数</t>
    <rPh sb="0" eb="2">
      <t xml:space="preserve">テンケン </t>
    </rPh>
    <rPh sb="2" eb="7">
      <t xml:space="preserve">コウモクスウ </t>
    </rPh>
    <phoneticPr fontId="1"/>
  </si>
  <si>
    <t>点検項目設定カテゴリ数</t>
    <rPh sb="0" eb="1">
      <t xml:space="preserve">テンケｎ </t>
    </rPh>
    <rPh sb="2" eb="3">
      <t xml:space="preserve">コウモク </t>
    </rPh>
    <rPh sb="4" eb="5">
      <t xml:space="preserve">セッテイ </t>
    </rPh>
    <phoneticPr fontId="1"/>
  </si>
  <si>
    <t>日常点検</t>
    <rPh sb="0" eb="2">
      <t xml:space="preserve">ニチジョウ </t>
    </rPh>
    <rPh sb="2" eb="4">
      <t xml:space="preserve">テンケｎ </t>
    </rPh>
    <phoneticPr fontId="1"/>
  </si>
  <si>
    <t>点検項目設定</t>
    <rPh sb="0" eb="2">
      <t xml:space="preserve">テンケｎ </t>
    </rPh>
    <rPh sb="2" eb="6">
      <t xml:space="preserve">コウモクセッテイ </t>
    </rPh>
    <phoneticPr fontId="1"/>
  </si>
  <si>
    <t>点検項目設定カテゴリ</t>
    <rPh sb="0" eb="1">
      <t xml:space="preserve">テンケｎ </t>
    </rPh>
    <rPh sb="2" eb="3">
      <t xml:space="preserve">コウモクセッテイ </t>
    </rPh>
    <phoneticPr fontId="1"/>
  </si>
  <si>
    <t>ロック</t>
    <phoneticPr fontId="1"/>
  </si>
  <si>
    <t>車両1台/1日あたりの点検数</t>
    <rPh sb="0" eb="2">
      <t xml:space="preserve">シャリョウ </t>
    </rPh>
    <rPh sb="3" eb="4">
      <t xml:space="preserve">ダイ </t>
    </rPh>
    <rPh sb="6" eb="7">
      <t xml:space="preserve">ニチ </t>
    </rPh>
    <rPh sb="7" eb="9">
      <t>アタリノ</t>
    </rPh>
    <rPh sb="11" eb="13">
      <t xml:space="preserve">テンケｎ </t>
    </rPh>
    <rPh sb="13" eb="14">
      <t xml:space="preserve">スウ </t>
    </rPh>
    <phoneticPr fontId="1"/>
  </si>
  <si>
    <t>配送計画</t>
    <rPh sb="0" eb="4">
      <t xml:space="preserve">ハイソウケイカク </t>
    </rPh>
    <phoneticPr fontId="1"/>
  </si>
  <si>
    <t>配送計画取り込み履歴</t>
    <rPh sb="0" eb="1">
      <t xml:space="preserve">ハイソウケイカク </t>
    </rPh>
    <rPh sb="4" eb="5">
      <t xml:space="preserve">トリコミリレキ </t>
    </rPh>
    <phoneticPr fontId="1"/>
  </si>
  <si>
    <t>配送遅延</t>
    <rPh sb="0" eb="4">
      <t xml:space="preserve">ハイソウチエｎ </t>
    </rPh>
    <phoneticPr fontId="1"/>
  </si>
  <si>
    <t>荷物</t>
    <rPh sb="0" eb="2">
      <t xml:space="preserve">ニモツ </t>
    </rPh>
    <phoneticPr fontId="1"/>
  </si>
  <si>
    <t>荷物マスタ登録数</t>
    <rPh sb="0" eb="2">
      <t xml:space="preserve">ニモツマスタ </t>
    </rPh>
    <rPh sb="5" eb="8">
      <t xml:space="preserve">トウロクスウ </t>
    </rPh>
    <phoneticPr fontId="1"/>
  </si>
  <si>
    <t>配送計画・荷量管理未使用時0</t>
    <rPh sb="0" eb="4">
      <t xml:space="preserve">ハイソウケイカク </t>
    </rPh>
    <rPh sb="5" eb="9">
      <t xml:space="preserve">ニリョウカンリ </t>
    </rPh>
    <rPh sb="9" eb="12">
      <t xml:space="preserve">ミシヨウ </t>
    </rPh>
    <rPh sb="12" eb="13">
      <t xml:space="preserve">トキ </t>
    </rPh>
    <phoneticPr fontId="1"/>
  </si>
  <si>
    <t>車両1台/1日あたりの配送計画件数</t>
    <rPh sb="0" eb="2">
      <t>シャリョウ</t>
    </rPh>
    <rPh sb="3" eb="4">
      <t>ダイ</t>
    </rPh>
    <rPh sb="6" eb="7">
      <t>ニチ</t>
    </rPh>
    <rPh sb="11" eb="15">
      <t xml:space="preserve">ハイソウケイカク </t>
    </rPh>
    <rPh sb="15" eb="17">
      <t xml:space="preserve">ケンスウ </t>
    </rPh>
    <phoneticPr fontId="1"/>
  </si>
  <si>
    <t>車両1台/1日あたりの車両予約数</t>
    <rPh sb="0" eb="2">
      <t>シャリョウ</t>
    </rPh>
    <rPh sb="3" eb="4">
      <t>ダイ</t>
    </rPh>
    <rPh sb="6" eb="7">
      <t>ニチ</t>
    </rPh>
    <rPh sb="11" eb="13">
      <t>シャリョウ</t>
    </rPh>
    <rPh sb="13" eb="15">
      <t>ヨヤク</t>
    </rPh>
    <phoneticPr fontId="1"/>
  </si>
  <si>
    <t>車両1台/1日あたりの走行データ数</t>
    <rPh sb="0" eb="2">
      <t>シャリョウ</t>
    </rPh>
    <rPh sb="3" eb="4">
      <t>ダイ</t>
    </rPh>
    <rPh sb="6" eb="7">
      <t>ニチ</t>
    </rPh>
    <rPh sb="11" eb="13">
      <t>ソウコウ</t>
    </rPh>
    <phoneticPr fontId="1"/>
  </si>
  <si>
    <t>配送計画未使用時0</t>
    <rPh sb="0" eb="4">
      <t xml:space="preserve">ハイソウケイカク </t>
    </rPh>
    <rPh sb="4" eb="7">
      <t xml:space="preserve">ミシヨウ </t>
    </rPh>
    <rPh sb="7" eb="8">
      <t xml:space="preserve">トキ </t>
    </rPh>
    <phoneticPr fontId="1"/>
  </si>
  <si>
    <t>１ヶ月あたりの配送計画取り込み件数</t>
    <rPh sb="0" eb="1">
      <t xml:space="preserve">１カゲツ </t>
    </rPh>
    <rPh sb="7" eb="11">
      <t xml:space="preserve">ハイソウケイカク </t>
    </rPh>
    <rPh sb="11" eb="12">
      <t xml:space="preserve">トリコミ </t>
    </rPh>
    <rPh sb="15" eb="17">
      <t xml:space="preserve">ケンスウ </t>
    </rPh>
    <phoneticPr fontId="1"/>
  </si>
  <si>
    <t>配送1回あたりの想定遅延回数</t>
    <rPh sb="0" eb="2">
      <t xml:space="preserve">ハイソウケイカク </t>
    </rPh>
    <rPh sb="3" eb="4">
      <t xml:space="preserve">カイ </t>
    </rPh>
    <rPh sb="8" eb="10">
      <t xml:space="preserve">ソウテイ </t>
    </rPh>
    <rPh sb="10" eb="12">
      <t xml:space="preserve">チエン </t>
    </rPh>
    <rPh sb="12" eb="14">
      <t xml:space="preserve">カイスウ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</si>
</sst>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24"/>
      <color theme="9" tint="-0.499984740745262"/>
      <name val="Yu Gothic"/>
      <family val="3"/>
      <charset val="128"/>
      <scheme val="minor"/>
    </font>
    <font>
      <b/>
      <sz val="16"/>
      <color theme="5" tint="-0.499984740745262"/>
      <name val="Yu Gothic"/>
      <family val="3"/>
      <charset val="128"/>
      <scheme val="minor"/>
    </font>
    <font>
      <sz val="12"/>
      <color rgb="FF000000"/>
      <name val="Yu Gothic"/>
      <family val="3"/>
      <charset val="128"/>
      <scheme val="minor"/>
    </font>
    <font>
      <b/>
      <sz val="12"/>
      <color theme="0" tint="-4.9989318521683403E-2"/>
      <name val="Yu Gothic"/>
      <family val="3"/>
      <charset val="128"/>
      <scheme val="minor"/>
    </font>
    <font>
      <b/>
      <sz val="12"/>
      <color rgb="FFF2F2F2"/>
      <name val="Yu Gothic"/>
      <family val="3"/>
      <charset val="128"/>
      <scheme val="minor"/>
    </font>
    <font>
      <b/>
      <sz val="14"/>
      <color theme="0" tint="-4.9989318521683403E-2"/>
      <name val="Yu Gothic"/>
      <family val="3"/>
      <charset val="128"/>
      <scheme val="minor"/>
    </font>
    <font>
      <b/>
      <sz val="12"/>
      <color theme="4"/>
      <name val="Yu Gothic"/>
      <family val="3"/>
      <charset val="128"/>
      <scheme val="minor"/>
    </font>
    <font>
      <sz val="12"/>
      <color theme="0"/>
      <name val="Yu Gothic"/>
      <family val="2"/>
      <charset val="128"/>
      <scheme val="minor"/>
    </font>
    <font>
      <sz val="12"/>
      <color theme="0"/>
      <name val="Yu Gothic"/>
      <family val="3"/>
      <charset val="128"/>
      <scheme val="minor"/>
    </font>
    <font>
      <sz val="12"/>
      <color rgb="FFC00000"/>
      <name val="Yu Gothic"/>
      <family val="2"/>
      <charset val="128"/>
      <scheme val="minor"/>
    </font>
    <font>
      <sz val="12"/>
      <color rgb="FFC00000"/>
      <name val="Yu Gothic"/>
      <family val="3"/>
      <charset val="128"/>
      <scheme val="minor"/>
    </font>
    <font>
      <sz val="11"/>
      <color rgb="FFFFFF00"/>
      <name val="Yu Gothic"/>
      <family val="3"/>
      <charset val="1"/>
    </font>
    <font>
      <sz val="11"/>
      <color rgb="FFFFFF00"/>
      <name val="Yu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75623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rgb="FF375623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top"/>
    </xf>
    <xf numFmtId="0" fontId="0" fillId="2" borderId="1" xfId="0" applyFill="1" applyBorder="1"/>
    <xf numFmtId="0" fontId="0" fillId="0" borderId="1" xfId="0" applyFill="1" applyBorder="1"/>
    <xf numFmtId="0" fontId="0" fillId="4" borderId="1" xfId="0" applyFill="1" applyBorder="1"/>
    <xf numFmtId="0" fontId="0" fillId="7" borderId="1" xfId="0" applyFill="1" applyBorder="1"/>
    <xf numFmtId="0" fontId="7" fillId="3" borderId="1" xfId="0" applyFont="1" applyFill="1" applyBorder="1" applyAlignment="1">
      <alignment horizontal="left" vertical="center" indent="1"/>
    </xf>
    <xf numFmtId="0" fontId="8" fillId="4" borderId="1" xfId="0" applyFont="1" applyFill="1" applyBorder="1"/>
    <xf numFmtId="0" fontId="3" fillId="7" borderId="2" xfId="0" applyFont="1" applyFill="1" applyBorder="1"/>
    <xf numFmtId="0" fontId="4" fillId="6" borderId="7" xfId="0" applyFont="1" applyFill="1" applyBorder="1"/>
    <xf numFmtId="0" fontId="7" fillId="3" borderId="0" xfId="0" applyFont="1" applyFill="1" applyBorder="1" applyAlignment="1">
      <alignment horizontal="left" vertical="center" indent="1"/>
    </xf>
    <xf numFmtId="0" fontId="5" fillId="3" borderId="6" xfId="0" applyFont="1" applyFill="1" applyBorder="1" applyAlignment="1">
      <alignment horizontal="left" vertical="center" indent="1"/>
    </xf>
    <xf numFmtId="0" fontId="9" fillId="8" borderId="1" xfId="0" applyFont="1" applyFill="1" applyBorder="1"/>
    <xf numFmtId="0" fontId="10" fillId="8" borderId="1" xfId="0" applyFont="1" applyFill="1" applyBorder="1" applyAlignment="1">
      <alignment horizontal="right"/>
    </xf>
    <xf numFmtId="0" fontId="11" fillId="0" borderId="1" xfId="0" applyFont="1" applyFill="1" applyBorder="1"/>
    <xf numFmtId="0" fontId="12" fillId="0" borderId="1" xfId="0" applyFont="1" applyFill="1" applyBorder="1"/>
    <xf numFmtId="0" fontId="5" fillId="3" borderId="6" xfId="0" applyFont="1" applyFill="1" applyBorder="1" applyAlignment="1">
      <alignment horizontal="left" vertical="center" wrapText="1" indent="1"/>
    </xf>
    <xf numFmtId="0" fontId="0" fillId="0" borderId="1" xfId="0" applyFont="1" applyFill="1" applyBorder="1"/>
    <xf numFmtId="0" fontId="0" fillId="0" borderId="1" xfId="0" applyBorder="1" applyAlignment="1"/>
    <xf numFmtId="0" fontId="7" fillId="3" borderId="3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left" vertical="center" indent="1"/>
    </xf>
    <xf numFmtId="0" fontId="7" fillId="3" borderId="5" xfId="0" applyFont="1" applyFill="1" applyBorder="1" applyAlignment="1">
      <alignment horizontal="left" vertical="center" indent="1"/>
    </xf>
    <xf numFmtId="0" fontId="6" fillId="5" borderId="8" xfId="0" applyFont="1" applyFill="1" applyBorder="1" applyAlignment="1">
      <alignment horizontal="left" vertical="center" indent="1"/>
    </xf>
    <xf numFmtId="0" fontId="6" fillId="5" borderId="0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データ量試算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Sheet1!$B$38</c:f>
              <c:strCache>
                <c:ptCount val="1"/>
                <c:pt idx="0">
                  <c:v>ユーザ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Sheet1!$C$37:$O$37</c:f>
              <c:numCache>
                <c:formatCode>General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30</c:v>
                </c:pt>
                <c:pt idx="3">
                  <c:v>60</c:v>
                </c:pt>
                <c:pt idx="4">
                  <c:v>90</c:v>
                </c:pt>
                <c:pt idx="5">
                  <c:v>180</c:v>
                </c:pt>
                <c:pt idx="6">
                  <c:v>270</c:v>
                </c:pt>
                <c:pt idx="7">
                  <c:v>365</c:v>
                </c:pt>
                <c:pt idx="8">
                  <c:v>730</c:v>
                </c:pt>
                <c:pt idx="9">
                  <c:v>1095</c:v>
                </c:pt>
                <c:pt idx="10">
                  <c:v>1460</c:v>
                </c:pt>
                <c:pt idx="11">
                  <c:v>1825</c:v>
                </c:pt>
                <c:pt idx="12">
                  <c:v>2190</c:v>
                </c:pt>
              </c:numCache>
            </c:numRef>
          </c:cat>
          <c:val>
            <c:numRef>
              <c:f>Sheet1!$C$38:$O$38</c:f>
              <c:numCache>
                <c:formatCode>General</c:formatCode>
                <c:ptCount val="13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60-9244-A313-C5EEA6B89E97}"/>
            </c:ext>
          </c:extLst>
        </c:ser>
        <c:ser>
          <c:idx val="2"/>
          <c:order val="1"/>
          <c:tx>
            <c:strRef>
              <c:f>Sheet1!$B$40</c:f>
              <c:strCache>
                <c:ptCount val="1"/>
                <c:pt idx="0">
                  <c:v>エリアルート関連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Sheet1!$C$37:$O$37</c:f>
              <c:numCache>
                <c:formatCode>General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30</c:v>
                </c:pt>
                <c:pt idx="3">
                  <c:v>60</c:v>
                </c:pt>
                <c:pt idx="4">
                  <c:v>90</c:v>
                </c:pt>
                <c:pt idx="5">
                  <c:v>180</c:v>
                </c:pt>
                <c:pt idx="6">
                  <c:v>270</c:v>
                </c:pt>
                <c:pt idx="7">
                  <c:v>365</c:v>
                </c:pt>
                <c:pt idx="8">
                  <c:v>730</c:v>
                </c:pt>
                <c:pt idx="9">
                  <c:v>1095</c:v>
                </c:pt>
                <c:pt idx="10">
                  <c:v>1460</c:v>
                </c:pt>
                <c:pt idx="11">
                  <c:v>1825</c:v>
                </c:pt>
                <c:pt idx="12">
                  <c:v>2190</c:v>
                </c:pt>
              </c:numCache>
            </c:numRef>
          </c:cat>
          <c:val>
            <c:numRef>
              <c:f>Sheet1!$C$40:$O$40</c:f>
              <c:numCache>
                <c:formatCode>General</c:formatCode>
                <c:ptCount val="13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60-9244-A313-C5EEA6B89E97}"/>
            </c:ext>
          </c:extLst>
        </c:ser>
        <c:ser>
          <c:idx val="3"/>
          <c:order val="2"/>
          <c:tx>
            <c:strRef>
              <c:f>Sheet1!$B$41</c:f>
              <c:strCache>
                <c:ptCount val="1"/>
                <c:pt idx="0">
                  <c:v>デバイス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Sheet1!$C$37:$O$37</c:f>
              <c:numCache>
                <c:formatCode>General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30</c:v>
                </c:pt>
                <c:pt idx="3">
                  <c:v>60</c:v>
                </c:pt>
                <c:pt idx="4">
                  <c:v>90</c:v>
                </c:pt>
                <c:pt idx="5">
                  <c:v>180</c:v>
                </c:pt>
                <c:pt idx="6">
                  <c:v>270</c:v>
                </c:pt>
                <c:pt idx="7">
                  <c:v>365</c:v>
                </c:pt>
                <c:pt idx="8">
                  <c:v>730</c:v>
                </c:pt>
                <c:pt idx="9">
                  <c:v>1095</c:v>
                </c:pt>
                <c:pt idx="10">
                  <c:v>1460</c:v>
                </c:pt>
                <c:pt idx="11">
                  <c:v>1825</c:v>
                </c:pt>
                <c:pt idx="12">
                  <c:v>2190</c:v>
                </c:pt>
              </c:numCache>
            </c:numRef>
          </c:cat>
          <c:val>
            <c:numRef>
              <c:f>Sheet1!$C$41:$O$41</c:f>
              <c:numCache>
                <c:formatCode>General</c:formatCode>
                <c:ptCount val="13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60-9244-A313-C5EEA6B89E97}"/>
            </c:ext>
          </c:extLst>
        </c:ser>
        <c:ser>
          <c:idx val="4"/>
          <c:order val="3"/>
          <c:tx>
            <c:strRef>
              <c:f>Sheet1!$B$42</c:f>
              <c:strCache>
                <c:ptCount val="1"/>
                <c:pt idx="0">
                  <c:v>ドライバー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Sheet1!$C$37:$O$37</c:f>
              <c:numCache>
                <c:formatCode>General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30</c:v>
                </c:pt>
                <c:pt idx="3">
                  <c:v>60</c:v>
                </c:pt>
                <c:pt idx="4">
                  <c:v>90</c:v>
                </c:pt>
                <c:pt idx="5">
                  <c:v>180</c:v>
                </c:pt>
                <c:pt idx="6">
                  <c:v>270</c:v>
                </c:pt>
                <c:pt idx="7">
                  <c:v>365</c:v>
                </c:pt>
                <c:pt idx="8">
                  <c:v>730</c:v>
                </c:pt>
                <c:pt idx="9">
                  <c:v>1095</c:v>
                </c:pt>
                <c:pt idx="10">
                  <c:v>1460</c:v>
                </c:pt>
                <c:pt idx="11">
                  <c:v>1825</c:v>
                </c:pt>
                <c:pt idx="12">
                  <c:v>2190</c:v>
                </c:pt>
              </c:numCache>
            </c:numRef>
          </c:cat>
          <c:val>
            <c:numRef>
              <c:f>Sheet1!$C$42:$O$42</c:f>
              <c:numCache>
                <c:formatCode>General</c:formatCode>
                <c:ptCount val="13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60-9244-A313-C5EEA6B89E97}"/>
            </c:ext>
          </c:extLst>
        </c:ser>
        <c:ser>
          <c:idx val="5"/>
          <c:order val="4"/>
          <c:tx>
            <c:strRef>
              <c:f>Sheet1!$B$43</c:f>
              <c:strCache>
                <c:ptCount val="1"/>
                <c:pt idx="0">
                  <c:v>ドライバーごと走行データ月次集計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Sheet1!$C$37:$O$37</c:f>
              <c:numCache>
                <c:formatCode>General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30</c:v>
                </c:pt>
                <c:pt idx="3">
                  <c:v>60</c:v>
                </c:pt>
                <c:pt idx="4">
                  <c:v>90</c:v>
                </c:pt>
                <c:pt idx="5">
                  <c:v>180</c:v>
                </c:pt>
                <c:pt idx="6">
                  <c:v>270</c:v>
                </c:pt>
                <c:pt idx="7">
                  <c:v>365</c:v>
                </c:pt>
                <c:pt idx="8">
                  <c:v>730</c:v>
                </c:pt>
                <c:pt idx="9">
                  <c:v>1095</c:v>
                </c:pt>
                <c:pt idx="10">
                  <c:v>1460</c:v>
                </c:pt>
                <c:pt idx="11">
                  <c:v>1825</c:v>
                </c:pt>
                <c:pt idx="12">
                  <c:v>2190</c:v>
                </c:pt>
              </c:numCache>
            </c:numRef>
          </c:cat>
          <c:val>
            <c:numRef>
              <c:f>Sheet1!$C$43:$O$43</c:f>
              <c:numCache>
                <c:formatCode>General</c:formatCode>
                <c:ptCount val="13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0.4</c:v>
                </c:pt>
                <c:pt idx="4">
                  <c:v>0.60000000000000009</c:v>
                </c:pt>
                <c:pt idx="5">
                  <c:v>1.2000000000000002</c:v>
                </c:pt>
                <c:pt idx="6">
                  <c:v>1.8</c:v>
                </c:pt>
                <c:pt idx="7">
                  <c:v>2.6</c:v>
                </c:pt>
                <c:pt idx="8">
                  <c:v>5</c:v>
                </c:pt>
                <c:pt idx="9">
                  <c:v>7.4</c:v>
                </c:pt>
                <c:pt idx="10">
                  <c:v>9.8000000000000007</c:v>
                </c:pt>
                <c:pt idx="11">
                  <c:v>12.200000000000001</c:v>
                </c:pt>
                <c:pt idx="12">
                  <c:v>14.600000000000001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60-9244-A313-C5EEA6B89E97}"/>
            </c:ext>
          </c:extLst>
        </c:ser>
        <c:ser>
          <c:idx val="6"/>
          <c:order val="5"/>
          <c:tx>
            <c:strRef>
              <c:f>Sheet1!$B$44</c:f>
              <c:strCache>
                <c:ptCount val="1"/>
                <c:pt idx="0">
                  <c:v>ドライバーごと走行データ集計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Sheet1!$C$37:$O$37</c:f>
              <c:numCache>
                <c:formatCode>General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30</c:v>
                </c:pt>
                <c:pt idx="3">
                  <c:v>60</c:v>
                </c:pt>
                <c:pt idx="4">
                  <c:v>90</c:v>
                </c:pt>
                <c:pt idx="5">
                  <c:v>180</c:v>
                </c:pt>
                <c:pt idx="6">
                  <c:v>270</c:v>
                </c:pt>
                <c:pt idx="7">
                  <c:v>365</c:v>
                </c:pt>
                <c:pt idx="8">
                  <c:v>730</c:v>
                </c:pt>
                <c:pt idx="9">
                  <c:v>1095</c:v>
                </c:pt>
                <c:pt idx="10">
                  <c:v>1460</c:v>
                </c:pt>
                <c:pt idx="11">
                  <c:v>1825</c:v>
                </c:pt>
                <c:pt idx="12">
                  <c:v>2190</c:v>
                </c:pt>
              </c:numCache>
            </c:numRef>
          </c:cat>
          <c:val>
            <c:numRef>
              <c:f>Sheet1!$C$44:$O$44</c:f>
              <c:numCache>
                <c:formatCode>General</c:formatCode>
                <c:ptCount val="13"/>
                <c:pt idx="0">
                  <c:v>0.2</c:v>
                </c:pt>
                <c:pt idx="1">
                  <c:v>1.4000000000000001</c:v>
                </c:pt>
                <c:pt idx="2">
                  <c:v>6</c:v>
                </c:pt>
                <c:pt idx="3">
                  <c:v>12</c:v>
                </c:pt>
                <c:pt idx="4">
                  <c:v>18</c:v>
                </c:pt>
                <c:pt idx="5">
                  <c:v>36</c:v>
                </c:pt>
                <c:pt idx="6">
                  <c:v>54</c:v>
                </c:pt>
                <c:pt idx="7">
                  <c:v>73</c:v>
                </c:pt>
                <c:pt idx="8">
                  <c:v>73</c:v>
                </c:pt>
                <c:pt idx="9">
                  <c:v>73</c:v>
                </c:pt>
                <c:pt idx="10">
                  <c:v>73</c:v>
                </c:pt>
                <c:pt idx="11">
                  <c:v>73</c:v>
                </c:pt>
                <c:pt idx="1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60-9244-A313-C5EEA6B89E97}"/>
            </c:ext>
          </c:extLst>
        </c:ser>
        <c:ser>
          <c:idx val="7"/>
          <c:order val="6"/>
          <c:tx>
            <c:strRef>
              <c:f>Sheet1!$B$45</c:f>
              <c:strCache>
                <c:ptCount val="1"/>
                <c:pt idx="0">
                  <c:v>ドライバーと車両とデバイス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Sheet1!$C$37:$O$37</c:f>
              <c:numCache>
                <c:formatCode>General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30</c:v>
                </c:pt>
                <c:pt idx="3">
                  <c:v>60</c:v>
                </c:pt>
                <c:pt idx="4">
                  <c:v>90</c:v>
                </c:pt>
                <c:pt idx="5">
                  <c:v>180</c:v>
                </c:pt>
                <c:pt idx="6">
                  <c:v>270</c:v>
                </c:pt>
                <c:pt idx="7">
                  <c:v>365</c:v>
                </c:pt>
                <c:pt idx="8">
                  <c:v>730</c:v>
                </c:pt>
                <c:pt idx="9">
                  <c:v>1095</c:v>
                </c:pt>
                <c:pt idx="10">
                  <c:v>1460</c:v>
                </c:pt>
                <c:pt idx="11">
                  <c:v>1825</c:v>
                </c:pt>
                <c:pt idx="12">
                  <c:v>2190</c:v>
                </c:pt>
              </c:numCache>
            </c:numRef>
          </c:cat>
          <c:val>
            <c:numRef>
              <c:f>Sheet1!$C$45:$O$45</c:f>
              <c:numCache>
                <c:formatCode>General</c:formatCode>
                <c:ptCount val="13"/>
                <c:pt idx="0">
                  <c:v>0.2</c:v>
                </c:pt>
                <c:pt idx="1">
                  <c:v>1.4000000000000001</c:v>
                </c:pt>
                <c:pt idx="2">
                  <c:v>6</c:v>
                </c:pt>
                <c:pt idx="3">
                  <c:v>12</c:v>
                </c:pt>
                <c:pt idx="4">
                  <c:v>18</c:v>
                </c:pt>
                <c:pt idx="5">
                  <c:v>36</c:v>
                </c:pt>
                <c:pt idx="6">
                  <c:v>54</c:v>
                </c:pt>
                <c:pt idx="7">
                  <c:v>73</c:v>
                </c:pt>
                <c:pt idx="8">
                  <c:v>146</c:v>
                </c:pt>
                <c:pt idx="9">
                  <c:v>219</c:v>
                </c:pt>
                <c:pt idx="10">
                  <c:v>292</c:v>
                </c:pt>
                <c:pt idx="11">
                  <c:v>365</c:v>
                </c:pt>
                <c:pt idx="12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60-9244-A313-C5EEA6B89E97}"/>
            </c:ext>
          </c:extLst>
        </c:ser>
        <c:ser>
          <c:idx val="8"/>
          <c:order val="7"/>
          <c:tx>
            <c:strRef>
              <c:f>Sheet1!$B$46</c:f>
              <c:strCache>
                <c:ptCount val="1"/>
                <c:pt idx="0">
                  <c:v>メール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Sheet1!$C$37:$O$37</c:f>
              <c:numCache>
                <c:formatCode>General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30</c:v>
                </c:pt>
                <c:pt idx="3">
                  <c:v>60</c:v>
                </c:pt>
                <c:pt idx="4">
                  <c:v>90</c:v>
                </c:pt>
                <c:pt idx="5">
                  <c:v>180</c:v>
                </c:pt>
                <c:pt idx="6">
                  <c:v>270</c:v>
                </c:pt>
                <c:pt idx="7">
                  <c:v>365</c:v>
                </c:pt>
                <c:pt idx="8">
                  <c:v>730</c:v>
                </c:pt>
                <c:pt idx="9">
                  <c:v>1095</c:v>
                </c:pt>
                <c:pt idx="10">
                  <c:v>1460</c:v>
                </c:pt>
                <c:pt idx="11">
                  <c:v>1825</c:v>
                </c:pt>
                <c:pt idx="12">
                  <c:v>2190</c:v>
                </c:pt>
              </c:numCache>
            </c:numRef>
          </c:cat>
          <c:val>
            <c:numRef>
              <c:f>Sheet1!$C$46:$O$46</c:f>
              <c:numCache>
                <c:formatCode>General</c:formatCode>
                <c:ptCount val="13"/>
                <c:pt idx="0">
                  <c:v>0.2</c:v>
                </c:pt>
                <c:pt idx="1">
                  <c:v>1.4000000000000001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60-9244-A313-C5EEA6B89E97}"/>
            </c:ext>
          </c:extLst>
        </c:ser>
        <c:ser>
          <c:idx val="9"/>
          <c:order val="8"/>
          <c:tx>
            <c:strRef>
              <c:f>Sheet1!$B$47</c:f>
              <c:strCache>
                <c:ptCount val="1"/>
                <c:pt idx="0">
                  <c:v>ルート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Sheet1!$C$37:$O$37</c:f>
              <c:numCache>
                <c:formatCode>General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30</c:v>
                </c:pt>
                <c:pt idx="3">
                  <c:v>60</c:v>
                </c:pt>
                <c:pt idx="4">
                  <c:v>90</c:v>
                </c:pt>
                <c:pt idx="5">
                  <c:v>180</c:v>
                </c:pt>
                <c:pt idx="6">
                  <c:v>270</c:v>
                </c:pt>
                <c:pt idx="7">
                  <c:v>365</c:v>
                </c:pt>
                <c:pt idx="8">
                  <c:v>730</c:v>
                </c:pt>
                <c:pt idx="9">
                  <c:v>1095</c:v>
                </c:pt>
                <c:pt idx="10">
                  <c:v>1460</c:v>
                </c:pt>
                <c:pt idx="11">
                  <c:v>1825</c:v>
                </c:pt>
                <c:pt idx="12">
                  <c:v>2190</c:v>
                </c:pt>
              </c:numCache>
            </c:numRef>
          </c:cat>
          <c:val>
            <c:numRef>
              <c:f>Sheet1!$C$47:$O$47</c:f>
              <c:numCache>
                <c:formatCode>General</c:formatCode>
                <c:ptCount val="13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960-9244-A313-C5EEA6B89E97}"/>
            </c:ext>
          </c:extLst>
        </c:ser>
        <c:ser>
          <c:idx val="11"/>
          <c:order val="9"/>
          <c:tx>
            <c:strRef>
              <c:f>Sheet1!$B$48</c:f>
              <c:strCache>
                <c:ptCount val="1"/>
                <c:pt idx="0">
                  <c:v>運行予定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Sheet1!$C$37:$O$37</c:f>
              <c:numCache>
                <c:formatCode>General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30</c:v>
                </c:pt>
                <c:pt idx="3">
                  <c:v>60</c:v>
                </c:pt>
                <c:pt idx="4">
                  <c:v>90</c:v>
                </c:pt>
                <c:pt idx="5">
                  <c:v>180</c:v>
                </c:pt>
                <c:pt idx="6">
                  <c:v>270</c:v>
                </c:pt>
                <c:pt idx="7">
                  <c:v>365</c:v>
                </c:pt>
                <c:pt idx="8">
                  <c:v>730</c:v>
                </c:pt>
                <c:pt idx="9">
                  <c:v>1095</c:v>
                </c:pt>
                <c:pt idx="10">
                  <c:v>1460</c:v>
                </c:pt>
                <c:pt idx="11">
                  <c:v>1825</c:v>
                </c:pt>
                <c:pt idx="12">
                  <c:v>2190</c:v>
                </c:pt>
              </c:numCache>
            </c:numRef>
          </c:cat>
          <c:val>
            <c:numRef>
              <c:f>Sheet1!$C$48:$O$48</c:f>
              <c:numCache>
                <c:formatCode>General</c:formatCode>
                <c:ptCount val="13"/>
                <c:pt idx="0">
                  <c:v>0.2</c:v>
                </c:pt>
                <c:pt idx="1">
                  <c:v>1.4000000000000001</c:v>
                </c:pt>
                <c:pt idx="2">
                  <c:v>6</c:v>
                </c:pt>
                <c:pt idx="3">
                  <c:v>12</c:v>
                </c:pt>
                <c:pt idx="4">
                  <c:v>18</c:v>
                </c:pt>
                <c:pt idx="5">
                  <c:v>36</c:v>
                </c:pt>
                <c:pt idx="6">
                  <c:v>54</c:v>
                </c:pt>
                <c:pt idx="7">
                  <c:v>73</c:v>
                </c:pt>
                <c:pt idx="8">
                  <c:v>73</c:v>
                </c:pt>
                <c:pt idx="9">
                  <c:v>73</c:v>
                </c:pt>
                <c:pt idx="10">
                  <c:v>73</c:v>
                </c:pt>
                <c:pt idx="11">
                  <c:v>73</c:v>
                </c:pt>
                <c:pt idx="1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960-9244-A313-C5EEA6B89E97}"/>
            </c:ext>
          </c:extLst>
        </c:ser>
        <c:ser>
          <c:idx val="12"/>
          <c:order val="10"/>
          <c:tx>
            <c:strRef>
              <c:f>Sheet1!$B$49</c:f>
              <c:strCache>
                <c:ptCount val="1"/>
                <c:pt idx="0">
                  <c:v>稼働可能時間設定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Sheet1!$C$37:$O$37</c:f>
              <c:numCache>
                <c:formatCode>General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30</c:v>
                </c:pt>
                <c:pt idx="3">
                  <c:v>60</c:v>
                </c:pt>
                <c:pt idx="4">
                  <c:v>90</c:v>
                </c:pt>
                <c:pt idx="5">
                  <c:v>180</c:v>
                </c:pt>
                <c:pt idx="6">
                  <c:v>270</c:v>
                </c:pt>
                <c:pt idx="7">
                  <c:v>365</c:v>
                </c:pt>
                <c:pt idx="8">
                  <c:v>730</c:v>
                </c:pt>
                <c:pt idx="9">
                  <c:v>1095</c:v>
                </c:pt>
                <c:pt idx="10">
                  <c:v>1460</c:v>
                </c:pt>
                <c:pt idx="11">
                  <c:v>1825</c:v>
                </c:pt>
                <c:pt idx="12">
                  <c:v>2190</c:v>
                </c:pt>
              </c:numCache>
            </c:numRef>
          </c:cat>
          <c:val>
            <c:numRef>
              <c:f>Sheet1!$C$49:$O$49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960-9244-A313-C5EEA6B89E97}"/>
            </c:ext>
          </c:extLst>
        </c:ser>
        <c:ser>
          <c:idx val="13"/>
          <c:order val="11"/>
          <c:tx>
            <c:strRef>
              <c:f>Sheet1!$B$50</c:f>
              <c:strCache>
                <c:ptCount val="1"/>
                <c:pt idx="0">
                  <c:v>活動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Sheet1!$C$37:$O$37</c:f>
              <c:numCache>
                <c:formatCode>General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30</c:v>
                </c:pt>
                <c:pt idx="3">
                  <c:v>60</c:v>
                </c:pt>
                <c:pt idx="4">
                  <c:v>90</c:v>
                </c:pt>
                <c:pt idx="5">
                  <c:v>180</c:v>
                </c:pt>
                <c:pt idx="6">
                  <c:v>270</c:v>
                </c:pt>
                <c:pt idx="7">
                  <c:v>365</c:v>
                </c:pt>
                <c:pt idx="8">
                  <c:v>730</c:v>
                </c:pt>
                <c:pt idx="9">
                  <c:v>1095</c:v>
                </c:pt>
                <c:pt idx="10">
                  <c:v>1460</c:v>
                </c:pt>
                <c:pt idx="11">
                  <c:v>1825</c:v>
                </c:pt>
                <c:pt idx="12">
                  <c:v>2190</c:v>
                </c:pt>
              </c:numCache>
            </c:numRef>
          </c:cat>
          <c:val>
            <c:numRef>
              <c:f>Sheet1!$C$50:$O$50</c:f>
              <c:numCache>
                <c:formatCode>General</c:formatCode>
                <c:ptCount val="13"/>
                <c:pt idx="0">
                  <c:v>10</c:v>
                </c:pt>
                <c:pt idx="1">
                  <c:v>70</c:v>
                </c:pt>
                <c:pt idx="2">
                  <c:v>300</c:v>
                </c:pt>
                <c:pt idx="3">
                  <c:v>600</c:v>
                </c:pt>
                <c:pt idx="4">
                  <c:v>900</c:v>
                </c:pt>
                <c:pt idx="5">
                  <c:v>1800</c:v>
                </c:pt>
                <c:pt idx="6">
                  <c:v>2700</c:v>
                </c:pt>
                <c:pt idx="7">
                  <c:v>3650</c:v>
                </c:pt>
                <c:pt idx="8">
                  <c:v>3650</c:v>
                </c:pt>
                <c:pt idx="9">
                  <c:v>3650</c:v>
                </c:pt>
                <c:pt idx="10">
                  <c:v>3650</c:v>
                </c:pt>
                <c:pt idx="11">
                  <c:v>3650</c:v>
                </c:pt>
                <c:pt idx="12">
                  <c:v>3650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D-2960-9244-A313-C5EEA6B89E97}"/>
            </c:ext>
          </c:extLst>
        </c:ser>
        <c:ser>
          <c:idx val="14"/>
          <c:order val="12"/>
          <c:tx>
            <c:strRef>
              <c:f>Sheet1!$B$51</c:f>
              <c:strCache>
                <c:ptCount val="1"/>
                <c:pt idx="0">
                  <c:v>拠点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Sheet1!$C$37:$O$37</c:f>
              <c:numCache>
                <c:formatCode>General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30</c:v>
                </c:pt>
                <c:pt idx="3">
                  <c:v>60</c:v>
                </c:pt>
                <c:pt idx="4">
                  <c:v>90</c:v>
                </c:pt>
                <c:pt idx="5">
                  <c:v>180</c:v>
                </c:pt>
                <c:pt idx="6">
                  <c:v>270</c:v>
                </c:pt>
                <c:pt idx="7">
                  <c:v>365</c:v>
                </c:pt>
                <c:pt idx="8">
                  <c:v>730</c:v>
                </c:pt>
                <c:pt idx="9">
                  <c:v>1095</c:v>
                </c:pt>
                <c:pt idx="10">
                  <c:v>1460</c:v>
                </c:pt>
                <c:pt idx="11">
                  <c:v>1825</c:v>
                </c:pt>
                <c:pt idx="12">
                  <c:v>2190</c:v>
                </c:pt>
              </c:numCache>
            </c:numRef>
          </c:cat>
          <c:val>
            <c:numRef>
              <c:f>Sheet1!$C$51:$O$51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2960-9244-A313-C5EEA6B89E97}"/>
            </c:ext>
          </c:extLst>
        </c:ser>
        <c:ser>
          <c:idx val="15"/>
          <c:order val="13"/>
          <c:tx>
            <c:strRef>
              <c:f>Sheet1!$B$52</c:f>
              <c:strCache>
                <c:ptCount val="1"/>
                <c:pt idx="0">
                  <c:v>車両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Sheet1!$C$37:$O$37</c:f>
              <c:numCache>
                <c:formatCode>General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30</c:v>
                </c:pt>
                <c:pt idx="3">
                  <c:v>60</c:v>
                </c:pt>
                <c:pt idx="4">
                  <c:v>90</c:v>
                </c:pt>
                <c:pt idx="5">
                  <c:v>180</c:v>
                </c:pt>
                <c:pt idx="6">
                  <c:v>270</c:v>
                </c:pt>
                <c:pt idx="7">
                  <c:v>365</c:v>
                </c:pt>
                <c:pt idx="8">
                  <c:v>730</c:v>
                </c:pt>
                <c:pt idx="9">
                  <c:v>1095</c:v>
                </c:pt>
                <c:pt idx="10">
                  <c:v>1460</c:v>
                </c:pt>
                <c:pt idx="11">
                  <c:v>1825</c:v>
                </c:pt>
                <c:pt idx="12">
                  <c:v>2190</c:v>
                </c:pt>
              </c:numCache>
            </c:numRef>
          </c:cat>
          <c:val>
            <c:numRef>
              <c:f>Sheet1!$C$52:$O$52</c:f>
              <c:numCache>
                <c:formatCode>General</c:formatCode>
                <c:ptCount val="13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F-2960-9244-A313-C5EEA6B89E97}"/>
            </c:ext>
          </c:extLst>
        </c:ser>
        <c:ser>
          <c:idx val="16"/>
          <c:order val="14"/>
          <c:tx>
            <c:strRef>
              <c:f>Sheet1!$B$53</c:f>
              <c:strCache>
                <c:ptCount val="1"/>
                <c:pt idx="0">
                  <c:v>車両ごと走行データ月次集計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Sheet1!$C$37:$O$37</c:f>
              <c:numCache>
                <c:formatCode>General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30</c:v>
                </c:pt>
                <c:pt idx="3">
                  <c:v>60</c:v>
                </c:pt>
                <c:pt idx="4">
                  <c:v>90</c:v>
                </c:pt>
                <c:pt idx="5">
                  <c:v>180</c:v>
                </c:pt>
                <c:pt idx="6">
                  <c:v>270</c:v>
                </c:pt>
                <c:pt idx="7">
                  <c:v>365</c:v>
                </c:pt>
                <c:pt idx="8">
                  <c:v>730</c:v>
                </c:pt>
                <c:pt idx="9">
                  <c:v>1095</c:v>
                </c:pt>
                <c:pt idx="10">
                  <c:v>1460</c:v>
                </c:pt>
                <c:pt idx="11">
                  <c:v>1825</c:v>
                </c:pt>
                <c:pt idx="12">
                  <c:v>2190</c:v>
                </c:pt>
              </c:numCache>
            </c:numRef>
          </c:cat>
          <c:val>
            <c:numRef>
              <c:f>Sheet1!$C$53:$O$53</c:f>
              <c:numCache>
                <c:formatCode>General</c:formatCode>
                <c:ptCount val="13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0.4</c:v>
                </c:pt>
                <c:pt idx="4">
                  <c:v>0.60000000000000009</c:v>
                </c:pt>
                <c:pt idx="5">
                  <c:v>1.2000000000000002</c:v>
                </c:pt>
                <c:pt idx="6">
                  <c:v>1.8</c:v>
                </c:pt>
                <c:pt idx="7">
                  <c:v>2.6</c:v>
                </c:pt>
                <c:pt idx="8">
                  <c:v>5</c:v>
                </c:pt>
                <c:pt idx="9">
                  <c:v>7.4</c:v>
                </c:pt>
                <c:pt idx="10">
                  <c:v>9.8000000000000007</c:v>
                </c:pt>
                <c:pt idx="11">
                  <c:v>12.200000000000001</c:v>
                </c:pt>
                <c:pt idx="12">
                  <c:v>14.600000000000001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2960-9244-A313-C5EEA6B89E97}"/>
            </c:ext>
          </c:extLst>
        </c:ser>
        <c:ser>
          <c:idx val="17"/>
          <c:order val="15"/>
          <c:tx>
            <c:strRef>
              <c:f>Sheet1!$B$54</c:f>
              <c:strCache>
                <c:ptCount val="1"/>
                <c:pt idx="0">
                  <c:v>車両ごと走行データ集計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Sheet1!$C$37:$O$37</c:f>
              <c:numCache>
                <c:formatCode>General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30</c:v>
                </c:pt>
                <c:pt idx="3">
                  <c:v>60</c:v>
                </c:pt>
                <c:pt idx="4">
                  <c:v>90</c:v>
                </c:pt>
                <c:pt idx="5">
                  <c:v>180</c:v>
                </c:pt>
                <c:pt idx="6">
                  <c:v>270</c:v>
                </c:pt>
                <c:pt idx="7">
                  <c:v>365</c:v>
                </c:pt>
                <c:pt idx="8">
                  <c:v>730</c:v>
                </c:pt>
                <c:pt idx="9">
                  <c:v>1095</c:v>
                </c:pt>
                <c:pt idx="10">
                  <c:v>1460</c:v>
                </c:pt>
                <c:pt idx="11">
                  <c:v>1825</c:v>
                </c:pt>
                <c:pt idx="12">
                  <c:v>2190</c:v>
                </c:pt>
              </c:numCache>
            </c:numRef>
          </c:cat>
          <c:val>
            <c:numRef>
              <c:f>Sheet1!$C$54:$O$54</c:f>
              <c:numCache>
                <c:formatCode>General</c:formatCode>
                <c:ptCount val="13"/>
                <c:pt idx="0">
                  <c:v>0.2</c:v>
                </c:pt>
                <c:pt idx="1">
                  <c:v>1.4000000000000001</c:v>
                </c:pt>
                <c:pt idx="2">
                  <c:v>6</c:v>
                </c:pt>
                <c:pt idx="3">
                  <c:v>12</c:v>
                </c:pt>
                <c:pt idx="4">
                  <c:v>18</c:v>
                </c:pt>
                <c:pt idx="5">
                  <c:v>36</c:v>
                </c:pt>
                <c:pt idx="6">
                  <c:v>54</c:v>
                </c:pt>
                <c:pt idx="7">
                  <c:v>73</c:v>
                </c:pt>
                <c:pt idx="8">
                  <c:v>73</c:v>
                </c:pt>
                <c:pt idx="9">
                  <c:v>73</c:v>
                </c:pt>
                <c:pt idx="10">
                  <c:v>73</c:v>
                </c:pt>
                <c:pt idx="11">
                  <c:v>73</c:v>
                </c:pt>
                <c:pt idx="1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2960-9244-A313-C5EEA6B89E97}"/>
            </c:ext>
          </c:extLst>
        </c:ser>
        <c:ser>
          <c:idx val="18"/>
          <c:order val="16"/>
          <c:tx>
            <c:strRef>
              <c:f>Sheet1!$B$56</c:f>
              <c:strCache>
                <c:ptCount val="1"/>
                <c:pt idx="0">
                  <c:v>車両ステータス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8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8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80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Sheet1!$C$37:$O$37</c:f>
              <c:numCache>
                <c:formatCode>General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30</c:v>
                </c:pt>
                <c:pt idx="3">
                  <c:v>60</c:v>
                </c:pt>
                <c:pt idx="4">
                  <c:v>90</c:v>
                </c:pt>
                <c:pt idx="5">
                  <c:v>180</c:v>
                </c:pt>
                <c:pt idx="6">
                  <c:v>270</c:v>
                </c:pt>
                <c:pt idx="7">
                  <c:v>365</c:v>
                </c:pt>
                <c:pt idx="8">
                  <c:v>730</c:v>
                </c:pt>
                <c:pt idx="9">
                  <c:v>1095</c:v>
                </c:pt>
                <c:pt idx="10">
                  <c:v>1460</c:v>
                </c:pt>
                <c:pt idx="11">
                  <c:v>1825</c:v>
                </c:pt>
                <c:pt idx="12">
                  <c:v>2190</c:v>
                </c:pt>
              </c:numCache>
            </c:numRef>
          </c:cat>
          <c:val>
            <c:numRef>
              <c:f>Sheet1!$C$56:$O$56</c:f>
              <c:numCache>
                <c:formatCode>General</c:formatCode>
                <c:ptCount val="13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2-2960-9244-A313-C5EEA6B89E97}"/>
            </c:ext>
          </c:extLst>
        </c:ser>
        <c:ser>
          <c:idx val="19"/>
          <c:order val="17"/>
          <c:tx>
            <c:strRef>
              <c:f>Sheet1!$B$57</c:f>
              <c:strCache>
                <c:ptCount val="1"/>
                <c:pt idx="0">
                  <c:v>車両メーカー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8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8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80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Sheet1!$C$37:$O$37</c:f>
              <c:numCache>
                <c:formatCode>General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30</c:v>
                </c:pt>
                <c:pt idx="3">
                  <c:v>60</c:v>
                </c:pt>
                <c:pt idx="4">
                  <c:v>90</c:v>
                </c:pt>
                <c:pt idx="5">
                  <c:v>180</c:v>
                </c:pt>
                <c:pt idx="6">
                  <c:v>270</c:v>
                </c:pt>
                <c:pt idx="7">
                  <c:v>365</c:v>
                </c:pt>
                <c:pt idx="8">
                  <c:v>730</c:v>
                </c:pt>
                <c:pt idx="9">
                  <c:v>1095</c:v>
                </c:pt>
                <c:pt idx="10">
                  <c:v>1460</c:v>
                </c:pt>
                <c:pt idx="11">
                  <c:v>1825</c:v>
                </c:pt>
                <c:pt idx="12">
                  <c:v>2190</c:v>
                </c:pt>
              </c:numCache>
            </c:numRef>
          </c:cat>
          <c:val>
            <c:numRef>
              <c:f>Sheet1!$C$57:$O$57</c:f>
              <c:numCache>
                <c:formatCode>General</c:formatCode>
                <c:ptCount val="13"/>
                <c:pt idx="0">
                  <c:v>0.85799999999999998</c:v>
                </c:pt>
                <c:pt idx="1">
                  <c:v>0.85799999999999998</c:v>
                </c:pt>
                <c:pt idx="2">
                  <c:v>0.85799999999999998</c:v>
                </c:pt>
                <c:pt idx="3">
                  <c:v>0.85799999999999998</c:v>
                </c:pt>
                <c:pt idx="4">
                  <c:v>0.85799999999999998</c:v>
                </c:pt>
                <c:pt idx="5">
                  <c:v>0.85799999999999998</c:v>
                </c:pt>
                <c:pt idx="6">
                  <c:v>0.85799999999999998</c:v>
                </c:pt>
                <c:pt idx="7">
                  <c:v>0.85799999999999998</c:v>
                </c:pt>
                <c:pt idx="8">
                  <c:v>0.85799999999999998</c:v>
                </c:pt>
                <c:pt idx="9">
                  <c:v>0.85799999999999998</c:v>
                </c:pt>
                <c:pt idx="10">
                  <c:v>0.85799999999999998</c:v>
                </c:pt>
                <c:pt idx="11">
                  <c:v>0.85799999999999998</c:v>
                </c:pt>
                <c:pt idx="12">
                  <c:v>0.85799999999999998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2960-9244-A313-C5EEA6B89E97}"/>
            </c:ext>
          </c:extLst>
        </c:ser>
        <c:ser>
          <c:idx val="20"/>
          <c:order val="18"/>
          <c:tx>
            <c:strRef>
              <c:f>Sheet1!$B$66</c:f>
              <c:strCache>
                <c:ptCount val="1"/>
                <c:pt idx="0">
                  <c:v>取引先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8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8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80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Sheet1!$C$37:$O$37</c:f>
              <c:numCache>
                <c:formatCode>General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30</c:v>
                </c:pt>
                <c:pt idx="3">
                  <c:v>60</c:v>
                </c:pt>
                <c:pt idx="4">
                  <c:v>90</c:v>
                </c:pt>
                <c:pt idx="5">
                  <c:v>180</c:v>
                </c:pt>
                <c:pt idx="6">
                  <c:v>270</c:v>
                </c:pt>
                <c:pt idx="7">
                  <c:v>365</c:v>
                </c:pt>
                <c:pt idx="8">
                  <c:v>730</c:v>
                </c:pt>
                <c:pt idx="9">
                  <c:v>1095</c:v>
                </c:pt>
                <c:pt idx="10">
                  <c:v>1460</c:v>
                </c:pt>
                <c:pt idx="11">
                  <c:v>1825</c:v>
                </c:pt>
                <c:pt idx="12">
                  <c:v>2190</c:v>
                </c:pt>
              </c:numCache>
            </c:numRef>
          </c:cat>
          <c:val>
            <c:numRef>
              <c:f>Sheet1!$C$66:$O$66</c:f>
              <c:numCache>
                <c:formatCode>General</c:formatCode>
                <c:ptCount val="13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4-2960-9244-A313-C5EEA6B89E97}"/>
            </c:ext>
          </c:extLst>
        </c:ser>
        <c:ser>
          <c:idx val="21"/>
          <c:order val="19"/>
          <c:tx>
            <c:strRef>
              <c:f>Sheet1!$B$67</c:f>
              <c:strCache>
                <c:ptCount val="1"/>
                <c:pt idx="0">
                  <c:v>取引先責任者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8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8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80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Sheet1!$C$37:$O$37</c:f>
              <c:numCache>
                <c:formatCode>General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30</c:v>
                </c:pt>
                <c:pt idx="3">
                  <c:v>60</c:v>
                </c:pt>
                <c:pt idx="4">
                  <c:v>90</c:v>
                </c:pt>
                <c:pt idx="5">
                  <c:v>180</c:v>
                </c:pt>
                <c:pt idx="6">
                  <c:v>270</c:v>
                </c:pt>
                <c:pt idx="7">
                  <c:v>365</c:v>
                </c:pt>
                <c:pt idx="8">
                  <c:v>730</c:v>
                </c:pt>
                <c:pt idx="9">
                  <c:v>1095</c:v>
                </c:pt>
                <c:pt idx="10">
                  <c:v>1460</c:v>
                </c:pt>
                <c:pt idx="11">
                  <c:v>1825</c:v>
                </c:pt>
                <c:pt idx="12">
                  <c:v>2190</c:v>
                </c:pt>
              </c:numCache>
            </c:numRef>
          </c:cat>
          <c:val>
            <c:numRef>
              <c:f>Sheet1!$C$67:$O$67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5-2960-9244-A313-C5EEA6B89E97}"/>
            </c:ext>
          </c:extLst>
        </c:ser>
        <c:ser>
          <c:idx val="22"/>
          <c:order val="20"/>
          <c:tx>
            <c:strRef>
              <c:f>Sheet1!$B$68</c:f>
              <c:strCache>
                <c:ptCount val="1"/>
                <c:pt idx="0">
                  <c:v>走行データ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8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8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80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Sheet1!$C$37:$O$37</c:f>
              <c:numCache>
                <c:formatCode>General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30</c:v>
                </c:pt>
                <c:pt idx="3">
                  <c:v>60</c:v>
                </c:pt>
                <c:pt idx="4">
                  <c:v>90</c:v>
                </c:pt>
                <c:pt idx="5">
                  <c:v>180</c:v>
                </c:pt>
                <c:pt idx="6">
                  <c:v>270</c:v>
                </c:pt>
                <c:pt idx="7">
                  <c:v>365</c:v>
                </c:pt>
                <c:pt idx="8">
                  <c:v>730</c:v>
                </c:pt>
                <c:pt idx="9">
                  <c:v>1095</c:v>
                </c:pt>
                <c:pt idx="10">
                  <c:v>1460</c:v>
                </c:pt>
                <c:pt idx="11">
                  <c:v>1825</c:v>
                </c:pt>
                <c:pt idx="12">
                  <c:v>2190</c:v>
                </c:pt>
              </c:numCache>
            </c:numRef>
          </c:cat>
          <c:val>
            <c:numRef>
              <c:f>Sheet1!$C$68:$O$68</c:f>
              <c:numCache>
                <c:formatCode>General</c:formatCode>
                <c:ptCount val="13"/>
                <c:pt idx="0">
                  <c:v>0.4</c:v>
                </c:pt>
                <c:pt idx="1">
                  <c:v>2.8000000000000003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72</c:v>
                </c:pt>
                <c:pt idx="6">
                  <c:v>108</c:v>
                </c:pt>
                <c:pt idx="7">
                  <c:v>146</c:v>
                </c:pt>
                <c:pt idx="8">
                  <c:v>146</c:v>
                </c:pt>
                <c:pt idx="9">
                  <c:v>146</c:v>
                </c:pt>
                <c:pt idx="10">
                  <c:v>146</c:v>
                </c:pt>
                <c:pt idx="11">
                  <c:v>146</c:v>
                </c:pt>
                <c:pt idx="12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6-2960-9244-A313-C5EEA6B89E97}"/>
            </c:ext>
          </c:extLst>
        </c:ser>
        <c:ser>
          <c:idx val="0"/>
          <c:order val="21"/>
          <c:tx>
            <c:strRef>
              <c:f>Sheet1!$B$55</c:f>
              <c:strCache>
                <c:ptCount val="1"/>
                <c:pt idx="0">
                  <c:v>走行ステータス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Sheet1!$C$55:$O$55</c:f>
              <c:numCache>
                <c:formatCode>General</c:formatCode>
                <c:ptCount val="13"/>
                <c:pt idx="0">
                  <c:v>2</c:v>
                </c:pt>
                <c:pt idx="1">
                  <c:v>14</c:v>
                </c:pt>
                <c:pt idx="2">
                  <c:v>60</c:v>
                </c:pt>
                <c:pt idx="3">
                  <c:v>120</c:v>
                </c:pt>
                <c:pt idx="4">
                  <c:v>180</c:v>
                </c:pt>
                <c:pt idx="5">
                  <c:v>360</c:v>
                </c:pt>
                <c:pt idx="6">
                  <c:v>540</c:v>
                </c:pt>
                <c:pt idx="7">
                  <c:v>730</c:v>
                </c:pt>
                <c:pt idx="8">
                  <c:v>1460</c:v>
                </c:pt>
                <c:pt idx="9">
                  <c:v>2190</c:v>
                </c:pt>
                <c:pt idx="10">
                  <c:v>2920</c:v>
                </c:pt>
                <c:pt idx="11">
                  <c:v>3650</c:v>
                </c:pt>
                <c:pt idx="12">
                  <c:v>4380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7B-F440-9F8A-0608381D2016}"/>
            </c:ext>
          </c:extLst>
        </c:ser>
        <c:ser>
          <c:idx val="10"/>
          <c:order val="22"/>
          <c:tx>
            <c:strRef>
              <c:f>Sheet1!$B$58</c:f>
              <c:strCache>
                <c:ptCount val="1"/>
                <c:pt idx="0">
                  <c:v>配送計画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Sheet1!$C$58:$O$58</c:f>
              <c:numCache>
                <c:formatCode>General</c:formatCode>
                <c:ptCount val="13"/>
                <c:pt idx="0">
                  <c:v>0.2</c:v>
                </c:pt>
                <c:pt idx="1">
                  <c:v>1.4000000000000001</c:v>
                </c:pt>
                <c:pt idx="2">
                  <c:v>6</c:v>
                </c:pt>
                <c:pt idx="3">
                  <c:v>12</c:v>
                </c:pt>
                <c:pt idx="4">
                  <c:v>18</c:v>
                </c:pt>
                <c:pt idx="5">
                  <c:v>36</c:v>
                </c:pt>
                <c:pt idx="6">
                  <c:v>54</c:v>
                </c:pt>
                <c:pt idx="7">
                  <c:v>73</c:v>
                </c:pt>
                <c:pt idx="8">
                  <c:v>146</c:v>
                </c:pt>
                <c:pt idx="9">
                  <c:v>219</c:v>
                </c:pt>
                <c:pt idx="10">
                  <c:v>292</c:v>
                </c:pt>
                <c:pt idx="11">
                  <c:v>365</c:v>
                </c:pt>
                <c:pt idx="12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66-BD4B-A994-FC277982E754}"/>
            </c:ext>
          </c:extLst>
        </c:ser>
        <c:ser>
          <c:idx val="23"/>
          <c:order val="23"/>
          <c:tx>
            <c:strRef>
              <c:f>Sheet1!$B$59</c:f>
              <c:strCache>
                <c:ptCount val="1"/>
                <c:pt idx="0">
                  <c:v>配送計画取り込み履歴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80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8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lumMod val="80000"/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Sheet1!$C$59:$O$59</c:f>
              <c:numCache>
                <c:formatCode>General</c:formatCode>
                <c:ptCount val="13"/>
                <c:pt idx="0">
                  <c:v>8.0000000000000002E-3</c:v>
                </c:pt>
                <c:pt idx="1">
                  <c:v>8.0000000000000002E-3</c:v>
                </c:pt>
                <c:pt idx="2">
                  <c:v>8.0000000000000002E-3</c:v>
                </c:pt>
                <c:pt idx="3">
                  <c:v>1.6E-2</c:v>
                </c:pt>
                <c:pt idx="4">
                  <c:v>2.4E-2</c:v>
                </c:pt>
                <c:pt idx="5">
                  <c:v>4.8000000000000001E-2</c:v>
                </c:pt>
                <c:pt idx="6">
                  <c:v>7.2000000000000008E-2</c:v>
                </c:pt>
                <c:pt idx="7">
                  <c:v>0.10400000000000001</c:v>
                </c:pt>
                <c:pt idx="8">
                  <c:v>0.2</c:v>
                </c:pt>
                <c:pt idx="9">
                  <c:v>0.29599999999999999</c:v>
                </c:pt>
                <c:pt idx="10">
                  <c:v>0.39200000000000002</c:v>
                </c:pt>
                <c:pt idx="11">
                  <c:v>0.48799999999999999</c:v>
                </c:pt>
                <c:pt idx="12">
                  <c:v>0.58399999999999996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66-BD4B-A994-FC277982E754}"/>
            </c:ext>
          </c:extLst>
        </c:ser>
        <c:ser>
          <c:idx val="24"/>
          <c:order val="24"/>
          <c:tx>
            <c:strRef>
              <c:f>Sheet1!$B$60</c:f>
              <c:strCache>
                <c:ptCount val="1"/>
                <c:pt idx="0">
                  <c:v>配送遅延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Off val="4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Off val="4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Off val="4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lumOff val="40000"/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Sheet1!$C$60:$O$60</c:f>
              <c:numCache>
                <c:formatCode>General</c:formatCode>
                <c:ptCount val="13"/>
                <c:pt idx="0">
                  <c:v>0.1</c:v>
                </c:pt>
                <c:pt idx="1">
                  <c:v>0.70000000000000007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18</c:v>
                </c:pt>
                <c:pt idx="6">
                  <c:v>27</c:v>
                </c:pt>
                <c:pt idx="7">
                  <c:v>36.5</c:v>
                </c:pt>
                <c:pt idx="8">
                  <c:v>73</c:v>
                </c:pt>
                <c:pt idx="9">
                  <c:v>109.5</c:v>
                </c:pt>
                <c:pt idx="10">
                  <c:v>146</c:v>
                </c:pt>
                <c:pt idx="11">
                  <c:v>182.5</c:v>
                </c:pt>
                <c:pt idx="12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66-BD4B-A994-FC277982E754}"/>
            </c:ext>
          </c:extLst>
        </c:ser>
        <c:ser>
          <c:idx val="25"/>
          <c:order val="25"/>
          <c:tx>
            <c:strRef>
              <c:f>Sheet1!$B$61</c:f>
              <c:strCache>
                <c:ptCount val="1"/>
                <c:pt idx="0">
                  <c:v>荷物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Off val="4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60000"/>
                    <a:lumOff val="4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60000"/>
                    <a:lumOff val="4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60000"/>
                  <a:lumOff val="40000"/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Sheet1!$C$61:$O$61</c:f>
              <c:numCache>
                <c:formatCode>General</c:formatCode>
                <c:ptCount val="13"/>
                <c:pt idx="0">
                  <c:v>0.08</c:v>
                </c:pt>
                <c:pt idx="1">
                  <c:v>0.08</c:v>
                </c:pt>
                <c:pt idx="2">
                  <c:v>0.08</c:v>
                </c:pt>
                <c:pt idx="3">
                  <c:v>0.08</c:v>
                </c:pt>
                <c:pt idx="4">
                  <c:v>0.08</c:v>
                </c:pt>
                <c:pt idx="5">
                  <c:v>0.08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66-BD4B-A994-FC277982E754}"/>
            </c:ext>
          </c:extLst>
        </c:ser>
        <c:ser>
          <c:idx val="26"/>
          <c:order val="26"/>
          <c:tx>
            <c:strRef>
              <c:f>Sheet1!$B$62</c:f>
              <c:strCache>
                <c:ptCount val="1"/>
                <c:pt idx="0">
                  <c:v>日常点検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Off val="4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60000"/>
                    <a:lumOff val="4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60000"/>
                    <a:lumOff val="4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60000"/>
                  <a:lumOff val="40000"/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Sheet1!$C$62:$O$62</c:f>
              <c:numCache>
                <c:formatCode>General</c:formatCode>
                <c:ptCount val="13"/>
                <c:pt idx="0">
                  <c:v>0.14000000000000001</c:v>
                </c:pt>
                <c:pt idx="1">
                  <c:v>0.98000000000000009</c:v>
                </c:pt>
                <c:pt idx="2">
                  <c:v>4.2</c:v>
                </c:pt>
                <c:pt idx="3">
                  <c:v>8.4</c:v>
                </c:pt>
                <c:pt idx="4">
                  <c:v>12.600000000000001</c:v>
                </c:pt>
                <c:pt idx="5">
                  <c:v>25.200000000000003</c:v>
                </c:pt>
                <c:pt idx="6">
                  <c:v>37.800000000000004</c:v>
                </c:pt>
                <c:pt idx="7">
                  <c:v>51.1</c:v>
                </c:pt>
                <c:pt idx="8">
                  <c:v>102.2</c:v>
                </c:pt>
                <c:pt idx="9">
                  <c:v>153.30000000000001</c:v>
                </c:pt>
                <c:pt idx="10">
                  <c:v>204.4</c:v>
                </c:pt>
                <c:pt idx="11">
                  <c:v>255.50000000000003</c:v>
                </c:pt>
                <c:pt idx="12">
                  <c:v>306.60000000000002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866-BD4B-A994-FC277982E754}"/>
            </c:ext>
          </c:extLst>
        </c:ser>
        <c:ser>
          <c:idx val="27"/>
          <c:order val="27"/>
          <c:tx>
            <c:strRef>
              <c:f>Sheet1!$B$63</c:f>
              <c:strCache>
                <c:ptCount val="1"/>
                <c:pt idx="0">
                  <c:v>点検項目設定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Off val="4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60000"/>
                    <a:lumOff val="4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60000"/>
                    <a:lumOff val="4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60000"/>
                  <a:lumOff val="40000"/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Sheet1!$C$63:$O$63</c:f>
              <c:numCache>
                <c:formatCode>General</c:formatCode>
                <c:ptCount val="13"/>
                <c:pt idx="0">
                  <c:v>3.4000000000000002E-2</c:v>
                </c:pt>
                <c:pt idx="1">
                  <c:v>3.4000000000000002E-2</c:v>
                </c:pt>
                <c:pt idx="2">
                  <c:v>3.4000000000000002E-2</c:v>
                </c:pt>
                <c:pt idx="3">
                  <c:v>3.4000000000000002E-2</c:v>
                </c:pt>
                <c:pt idx="4">
                  <c:v>3.4000000000000002E-2</c:v>
                </c:pt>
                <c:pt idx="5">
                  <c:v>3.4000000000000002E-2</c:v>
                </c:pt>
                <c:pt idx="6">
                  <c:v>3.4000000000000002E-2</c:v>
                </c:pt>
                <c:pt idx="7">
                  <c:v>3.4000000000000002E-2</c:v>
                </c:pt>
                <c:pt idx="8">
                  <c:v>3.4000000000000002E-2</c:v>
                </c:pt>
                <c:pt idx="9">
                  <c:v>3.4000000000000002E-2</c:v>
                </c:pt>
                <c:pt idx="10">
                  <c:v>3.4000000000000002E-2</c:v>
                </c:pt>
                <c:pt idx="11">
                  <c:v>3.4000000000000002E-2</c:v>
                </c:pt>
                <c:pt idx="12">
                  <c:v>3.4000000000000002E-2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866-BD4B-A994-FC277982E754}"/>
            </c:ext>
          </c:extLst>
        </c:ser>
        <c:ser>
          <c:idx val="28"/>
          <c:order val="28"/>
          <c:tx>
            <c:strRef>
              <c:f>Sheet1!$B$64</c:f>
              <c:strCache>
                <c:ptCount val="1"/>
                <c:pt idx="0">
                  <c:v>点検項目設定カテゴリ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lumOff val="4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60000"/>
                    <a:lumOff val="4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60000"/>
                    <a:lumOff val="4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60000"/>
                  <a:lumOff val="40000"/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Sheet1!$C$64:$O$64</c:f>
              <c:numCache>
                <c:formatCode>General</c:formatCode>
                <c:ptCount val="13"/>
                <c:pt idx="0">
                  <c:v>6.0000000000000001E-3</c:v>
                </c:pt>
                <c:pt idx="1">
                  <c:v>6.0000000000000001E-3</c:v>
                </c:pt>
                <c:pt idx="2">
                  <c:v>6.0000000000000001E-3</c:v>
                </c:pt>
                <c:pt idx="3">
                  <c:v>6.0000000000000001E-3</c:v>
                </c:pt>
                <c:pt idx="4">
                  <c:v>6.0000000000000001E-3</c:v>
                </c:pt>
                <c:pt idx="5">
                  <c:v>6.0000000000000001E-3</c:v>
                </c:pt>
                <c:pt idx="6">
                  <c:v>6.0000000000000001E-3</c:v>
                </c:pt>
                <c:pt idx="7">
                  <c:v>6.0000000000000001E-3</c:v>
                </c:pt>
                <c:pt idx="8">
                  <c:v>6.0000000000000001E-3</c:v>
                </c:pt>
                <c:pt idx="9">
                  <c:v>6.0000000000000001E-3</c:v>
                </c:pt>
                <c:pt idx="10">
                  <c:v>6.0000000000000001E-3</c:v>
                </c:pt>
                <c:pt idx="11">
                  <c:v>6.0000000000000001E-3</c:v>
                </c:pt>
                <c:pt idx="12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866-BD4B-A994-FC277982E754}"/>
            </c:ext>
          </c:extLst>
        </c:ser>
        <c:ser>
          <c:idx val="29"/>
          <c:order val="29"/>
          <c:tx>
            <c:strRef>
              <c:f>Sheet1!$B$65</c:f>
              <c:strCache>
                <c:ptCount val="1"/>
                <c:pt idx="0">
                  <c:v>ロック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lumOff val="40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60000"/>
                    <a:lumOff val="40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60000"/>
                    <a:lumOff val="4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lumMod val="60000"/>
                  <a:lumOff val="40000"/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Sheet1!$C$65:$O$65</c:f>
              <c:numCache>
                <c:formatCode>General</c:formatCode>
                <c:ptCount val="13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866-BD4B-A994-FC277982E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8276975"/>
        <c:axId val="806950015"/>
      </c:barChart>
      <c:catAx>
        <c:axId val="8382769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日数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6950015"/>
        <c:crosses val="autoZero"/>
        <c:auto val="1"/>
        <c:lblAlgn val="ctr"/>
        <c:lblOffset val="100"/>
        <c:noMultiLvlLbl val="0"/>
      </c:catAx>
      <c:valAx>
        <c:axId val="806950015"/>
        <c:scaling>
          <c:orientation val="minMax"/>
          <c:max val="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データ量</a:t>
                </a:r>
                <a:r>
                  <a:rPr lang="en-US" altLang="ja-JP"/>
                  <a:t> MB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827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0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422012</xdr:colOff>
      <xdr:row>0</xdr:row>
      <xdr:rowOff>47537</xdr:rowOff>
    </xdr:from>
    <xdr:to>
      <xdr:col>7</xdr:col>
      <xdr:colOff>116513</xdr:colOff>
      <xdr:row>0</xdr:row>
      <xdr:rowOff>612163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DAA0787F-0D7A-6247-80EC-991467E74BDB}"/>
            </a:ext>
          </a:extLst>
        </xdr:cNvPr>
        <xdr:cNvGrpSpPr/>
      </xdr:nvGrpSpPr>
      <xdr:grpSpPr>
        <a:xfrm>
          <a:off x="5051367" y="47537"/>
          <a:ext cx="3449877" cy="564626"/>
          <a:chOff x="5880100" y="152400"/>
          <a:chExt cx="2492990" cy="558800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5DFACE79-BC86-F744-A824-479CA56342D2}"/>
              </a:ext>
            </a:extLst>
          </xdr:cNvPr>
          <xdr:cNvSpPr txBox="1"/>
        </xdr:nvSpPr>
        <xdr:spPr>
          <a:xfrm>
            <a:off x="5880100" y="152400"/>
            <a:ext cx="2492990" cy="3497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200" b="1"/>
              <a:t>ユーザの条件に合わせて設定する</a:t>
            </a:r>
          </a:p>
        </xdr:txBody>
      </xdr:sp>
      <xdr:sp macro="" textlink="">
        <xdr:nvSpPr>
          <xdr:cNvPr id="3" name="下矢印 2">
            <a:extLst>
              <a:ext uri="{FF2B5EF4-FFF2-40B4-BE49-F238E27FC236}">
                <a16:creationId xmlns:a16="http://schemas.microsoft.com/office/drawing/2014/main" id="{0ADF83FD-3DB3-084C-AD5C-6DAF464060F2}"/>
              </a:ext>
            </a:extLst>
          </xdr:cNvPr>
          <xdr:cNvSpPr/>
        </xdr:nvSpPr>
        <xdr:spPr>
          <a:xfrm rot="2259373">
            <a:off x="5969000" y="469900"/>
            <a:ext cx="254000" cy="241300"/>
          </a:xfrm>
          <a:prstGeom prst="downArrow">
            <a:avLst/>
          </a:prstGeom>
          <a:solidFill>
            <a:srgbClr val="FF0000"/>
          </a:solidFill>
          <a:ln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737531</xdr:colOff>
      <xdr:row>0</xdr:row>
      <xdr:rowOff>632437</xdr:rowOff>
    </xdr:from>
    <xdr:to>
      <xdr:col>17</xdr:col>
      <xdr:colOff>512661</xdr:colOff>
      <xdr:row>32</xdr:row>
      <xdr:rowOff>244679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5CF708F9-E394-834D-A520-BEAAE2C24C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3"/>
  <sheetViews>
    <sheetView tabSelected="1" zoomScale="93" workbookViewId="0"/>
  </sheetViews>
  <sheetFormatPr baseColWidth="10" defaultColWidth="12.7109375" defaultRowHeight="18" outlineLevelRow="1" x14ac:dyDescent="0.25"/>
  <cols>
    <col min="1" max="1" width="5.85546875" customWidth="1"/>
    <col min="2" max="2" width="46.28515625" customWidth="1"/>
    <col min="3" max="15" width="8.42578125" customWidth="1"/>
  </cols>
  <sheetData>
    <row r="1" spans="2:7" ht="50" customHeight="1" x14ac:dyDescent="0.25">
      <c r="B1" s="1" t="s">
        <v>31</v>
      </c>
    </row>
    <row r="2" spans="2:7" ht="42" customHeight="1" outlineLevel="1" x14ac:dyDescent="0.25">
      <c r="B2" s="16" t="s">
        <v>66</v>
      </c>
      <c r="C2" s="11" t="s">
        <v>41</v>
      </c>
      <c r="D2" s="22" t="s">
        <v>38</v>
      </c>
      <c r="E2" s="23"/>
      <c r="F2" s="23"/>
      <c r="G2" s="23"/>
    </row>
    <row r="3" spans="2:7" outlineLevel="1" x14ac:dyDescent="0.25">
      <c r="B3" s="17" t="s">
        <v>73</v>
      </c>
      <c r="C3" s="2">
        <v>100</v>
      </c>
      <c r="D3" s="18"/>
      <c r="E3" s="18"/>
      <c r="F3" s="18"/>
      <c r="G3" s="18"/>
    </row>
    <row r="4" spans="2:7" outlineLevel="1" x14ac:dyDescent="0.25">
      <c r="B4" s="14" t="s">
        <v>71</v>
      </c>
      <c r="C4" s="2">
        <v>100</v>
      </c>
      <c r="D4" s="18"/>
      <c r="E4" s="18"/>
      <c r="F4" s="18"/>
      <c r="G4" s="18"/>
    </row>
    <row r="5" spans="2:7" outlineLevel="1" x14ac:dyDescent="0.25">
      <c r="B5" s="15" t="s">
        <v>64</v>
      </c>
      <c r="C5" s="2">
        <v>100</v>
      </c>
      <c r="D5" s="18"/>
      <c r="E5" s="18"/>
      <c r="F5" s="18"/>
      <c r="G5" s="18"/>
    </row>
    <row r="6" spans="2:7" outlineLevel="1" x14ac:dyDescent="0.25">
      <c r="B6" s="3" t="s">
        <v>90</v>
      </c>
      <c r="C6" s="2">
        <v>2</v>
      </c>
      <c r="D6" s="18"/>
      <c r="E6" s="18"/>
      <c r="F6" s="18"/>
      <c r="G6" s="18"/>
    </row>
    <row r="7" spans="2:7" outlineLevel="1" x14ac:dyDescent="0.25">
      <c r="B7" s="3" t="s">
        <v>89</v>
      </c>
      <c r="C7" s="2">
        <v>1</v>
      </c>
      <c r="D7" s="18" t="s">
        <v>40</v>
      </c>
      <c r="E7" s="18"/>
      <c r="F7" s="18"/>
      <c r="G7" s="18"/>
    </row>
    <row r="8" spans="2:7" outlineLevel="1" x14ac:dyDescent="0.25">
      <c r="B8" s="3" t="s">
        <v>17</v>
      </c>
      <c r="C8" s="2">
        <v>0</v>
      </c>
      <c r="D8" s="18"/>
      <c r="E8" s="18"/>
      <c r="F8" s="18"/>
      <c r="G8" s="18"/>
    </row>
    <row r="9" spans="2:7" outlineLevel="1" x14ac:dyDescent="0.25">
      <c r="B9" s="3" t="s">
        <v>18</v>
      </c>
      <c r="C9" s="2">
        <v>0</v>
      </c>
      <c r="D9" s="18"/>
      <c r="E9" s="18"/>
      <c r="F9" s="18"/>
      <c r="G9" s="18"/>
    </row>
    <row r="10" spans="2:7" outlineLevel="1" x14ac:dyDescent="0.25">
      <c r="B10" s="3" t="s">
        <v>19</v>
      </c>
      <c r="C10" s="2">
        <v>0</v>
      </c>
      <c r="D10" s="18"/>
      <c r="E10" s="18"/>
      <c r="F10" s="18"/>
      <c r="G10" s="18"/>
    </row>
    <row r="11" spans="2:7" outlineLevel="1" x14ac:dyDescent="0.25">
      <c r="B11" s="3" t="s">
        <v>20</v>
      </c>
      <c r="C11" s="2">
        <v>0</v>
      </c>
      <c r="D11" s="18"/>
      <c r="E11" s="18"/>
      <c r="F11" s="18"/>
      <c r="G11" s="18"/>
    </row>
    <row r="12" spans="2:7" outlineLevel="1" x14ac:dyDescent="0.25">
      <c r="B12" s="3" t="s">
        <v>21</v>
      </c>
      <c r="C12" s="2">
        <v>0</v>
      </c>
      <c r="D12" s="18"/>
      <c r="E12" s="18"/>
      <c r="F12" s="18"/>
      <c r="G12" s="18"/>
    </row>
    <row r="13" spans="2:7" outlineLevel="1" x14ac:dyDescent="0.25">
      <c r="B13" s="3" t="s">
        <v>22</v>
      </c>
      <c r="C13" s="2">
        <v>0</v>
      </c>
      <c r="D13" s="18" t="s">
        <v>39</v>
      </c>
      <c r="E13" s="18"/>
      <c r="F13" s="18"/>
      <c r="G13" s="18"/>
    </row>
    <row r="14" spans="2:7" outlineLevel="1" x14ac:dyDescent="0.25">
      <c r="B14" s="3" t="s">
        <v>63</v>
      </c>
      <c r="C14" s="2">
        <v>2000</v>
      </c>
      <c r="D14" s="18"/>
      <c r="E14" s="18"/>
      <c r="F14" s="18"/>
      <c r="G14" s="18"/>
    </row>
    <row r="15" spans="2:7" outlineLevel="1" x14ac:dyDescent="0.25">
      <c r="B15" s="3" t="s">
        <v>28</v>
      </c>
      <c r="C15" s="2">
        <v>500</v>
      </c>
      <c r="D15" s="18"/>
      <c r="E15" s="18"/>
      <c r="F15" s="18"/>
      <c r="G15" s="18"/>
    </row>
    <row r="16" spans="2:7" outlineLevel="1" x14ac:dyDescent="0.25">
      <c r="B16" s="3" t="s">
        <v>27</v>
      </c>
      <c r="C16" s="2">
        <v>10</v>
      </c>
      <c r="D16" s="18"/>
      <c r="E16" s="18"/>
      <c r="F16" s="18"/>
      <c r="G16" s="18"/>
    </row>
    <row r="17" spans="2:7" outlineLevel="1" x14ac:dyDescent="0.25">
      <c r="B17" s="3" t="s">
        <v>29</v>
      </c>
      <c r="C17" s="2">
        <v>10</v>
      </c>
      <c r="D17" s="18"/>
      <c r="E17" s="18"/>
      <c r="F17" s="18"/>
      <c r="G17" s="18"/>
    </row>
    <row r="18" spans="2:7" outlineLevel="1" x14ac:dyDescent="0.25">
      <c r="B18" s="3" t="s">
        <v>26</v>
      </c>
      <c r="C18" s="2">
        <v>1</v>
      </c>
      <c r="D18" s="18"/>
      <c r="E18" s="18"/>
      <c r="F18" s="18"/>
      <c r="G18" s="18"/>
    </row>
    <row r="19" spans="2:7" outlineLevel="1" x14ac:dyDescent="0.25">
      <c r="B19" s="3" t="s">
        <v>88</v>
      </c>
      <c r="C19" s="2">
        <v>1</v>
      </c>
      <c r="D19" s="18" t="s">
        <v>91</v>
      </c>
      <c r="E19" s="18"/>
      <c r="F19" s="18"/>
      <c r="G19" s="18"/>
    </row>
    <row r="20" spans="2:7" outlineLevel="1" x14ac:dyDescent="0.25">
      <c r="B20" s="3" t="s">
        <v>92</v>
      </c>
      <c r="C20" s="2">
        <v>4</v>
      </c>
      <c r="D20" s="18" t="s">
        <v>91</v>
      </c>
      <c r="E20" s="18"/>
      <c r="F20" s="18"/>
      <c r="G20" s="18"/>
    </row>
    <row r="21" spans="2:7" outlineLevel="1" x14ac:dyDescent="0.25">
      <c r="B21" s="3" t="s">
        <v>93</v>
      </c>
      <c r="C21" s="2">
        <v>0.5</v>
      </c>
      <c r="D21" s="18" t="s">
        <v>91</v>
      </c>
      <c r="E21" s="18"/>
      <c r="F21" s="18"/>
      <c r="G21" s="18"/>
    </row>
    <row r="22" spans="2:7" outlineLevel="1" x14ac:dyDescent="0.25">
      <c r="B22" s="3" t="s">
        <v>86</v>
      </c>
      <c r="C22" s="2">
        <v>40</v>
      </c>
      <c r="D22" s="18" t="s">
        <v>87</v>
      </c>
      <c r="E22" s="18"/>
      <c r="F22" s="18"/>
      <c r="G22" s="18"/>
    </row>
    <row r="23" spans="2:7" outlineLevel="1" x14ac:dyDescent="0.25">
      <c r="B23" s="3" t="s">
        <v>81</v>
      </c>
      <c r="C23" s="2">
        <v>0.7</v>
      </c>
      <c r="D23" s="18" t="s">
        <v>74</v>
      </c>
      <c r="E23" s="18"/>
      <c r="F23" s="18"/>
      <c r="G23" s="18"/>
    </row>
    <row r="24" spans="2:7" outlineLevel="1" x14ac:dyDescent="0.25">
      <c r="B24" s="3" t="s">
        <v>75</v>
      </c>
      <c r="C24" s="2">
        <v>17</v>
      </c>
      <c r="D24" s="18" t="s">
        <v>74</v>
      </c>
      <c r="E24" s="18"/>
      <c r="F24" s="18"/>
      <c r="G24" s="18"/>
    </row>
    <row r="25" spans="2:7" outlineLevel="1" x14ac:dyDescent="0.25">
      <c r="B25" s="3" t="s">
        <v>76</v>
      </c>
      <c r="C25" s="2">
        <v>3</v>
      </c>
      <c r="D25" s="18" t="s">
        <v>74</v>
      </c>
      <c r="E25" s="18"/>
      <c r="F25" s="18"/>
      <c r="G25" s="18"/>
    </row>
    <row r="26" spans="2:7" outlineLevel="1" x14ac:dyDescent="0.25">
      <c r="B26" s="14" t="s">
        <v>67</v>
      </c>
      <c r="C26" s="2">
        <v>10</v>
      </c>
      <c r="D26" s="18" t="s">
        <v>68</v>
      </c>
      <c r="E26" s="18"/>
      <c r="F26" s="18"/>
      <c r="G26" s="18"/>
    </row>
    <row r="27" spans="2:7" outlineLevel="1" x14ac:dyDescent="0.25">
      <c r="B27" s="14" t="s">
        <v>65</v>
      </c>
      <c r="C27" s="2">
        <v>50</v>
      </c>
      <c r="D27" s="18"/>
      <c r="E27" s="18"/>
      <c r="F27" s="18"/>
      <c r="G27" s="18"/>
    </row>
    <row r="28" spans="2:7" outlineLevel="1" x14ac:dyDescent="0.25">
      <c r="B28" s="14" t="s">
        <v>44</v>
      </c>
      <c r="C28" s="2">
        <v>365</v>
      </c>
      <c r="D28" s="18" t="s">
        <v>46</v>
      </c>
      <c r="E28" s="18"/>
      <c r="F28" s="18"/>
      <c r="G28" s="18"/>
    </row>
    <row r="29" spans="2:7" outlineLevel="1" x14ac:dyDescent="0.25">
      <c r="B29" s="14" t="s">
        <v>70</v>
      </c>
      <c r="C29" s="2">
        <v>365</v>
      </c>
      <c r="D29" s="18" t="s">
        <v>46</v>
      </c>
      <c r="E29" s="18"/>
      <c r="F29" s="18"/>
      <c r="G29" s="18"/>
    </row>
    <row r="30" spans="2:7" outlineLevel="1" x14ac:dyDescent="0.25">
      <c r="B30" s="3" t="s">
        <v>45</v>
      </c>
      <c r="C30" s="2">
        <v>30</v>
      </c>
      <c r="D30" s="18" t="s">
        <v>47</v>
      </c>
      <c r="E30" s="18"/>
      <c r="F30" s="18"/>
      <c r="G30" s="18"/>
    </row>
    <row r="31" spans="2:7" outlineLevel="1" x14ac:dyDescent="0.25">
      <c r="B31" s="3" t="s">
        <v>48</v>
      </c>
      <c r="C31" s="2">
        <v>365</v>
      </c>
      <c r="D31" s="18" t="s">
        <v>46</v>
      </c>
      <c r="E31" s="18"/>
      <c r="F31" s="18"/>
      <c r="G31" s="18"/>
    </row>
    <row r="32" spans="2:7" outlineLevel="1" x14ac:dyDescent="0.25">
      <c r="B32" s="3" t="s">
        <v>37</v>
      </c>
      <c r="C32" s="2">
        <v>365</v>
      </c>
      <c r="D32" s="18" t="s">
        <v>46</v>
      </c>
      <c r="E32" s="18"/>
      <c r="F32" s="18"/>
      <c r="G32" s="18"/>
    </row>
    <row r="34" spans="2:15" ht="51" customHeight="1" x14ac:dyDescent="0.25">
      <c r="B34" s="1" t="s">
        <v>32</v>
      </c>
    </row>
    <row r="35" spans="2:15" ht="28" customHeight="1" x14ac:dyDescent="0.25">
      <c r="B35" s="6" t="s">
        <v>34</v>
      </c>
      <c r="C35" s="19" t="s">
        <v>24</v>
      </c>
      <c r="D35" s="20"/>
      <c r="E35" s="20"/>
      <c r="F35" s="20"/>
      <c r="G35" s="20"/>
      <c r="H35" s="21"/>
      <c r="I35" s="10"/>
      <c r="J35" s="10"/>
      <c r="K35" s="10"/>
      <c r="L35" s="10"/>
      <c r="M35" s="10"/>
      <c r="N35" s="10"/>
      <c r="O35" s="10"/>
    </row>
    <row r="36" spans="2:15" x14ac:dyDescent="0.25">
      <c r="B36" s="12" t="s">
        <v>49</v>
      </c>
      <c r="C36" s="13" t="s">
        <v>50</v>
      </c>
      <c r="D36" s="13" t="s">
        <v>51</v>
      </c>
      <c r="E36" s="13" t="s">
        <v>52</v>
      </c>
      <c r="F36" s="13" t="s">
        <v>53</v>
      </c>
      <c r="G36" s="13" t="s">
        <v>54</v>
      </c>
      <c r="H36" s="13" t="s">
        <v>55</v>
      </c>
      <c r="I36" s="13" t="s">
        <v>56</v>
      </c>
      <c r="J36" s="13" t="s">
        <v>57</v>
      </c>
      <c r="K36" s="13" t="s">
        <v>58</v>
      </c>
      <c r="L36" s="13" t="s">
        <v>59</v>
      </c>
      <c r="M36" s="13" t="s">
        <v>60</v>
      </c>
      <c r="N36" s="13" t="s">
        <v>61</v>
      </c>
      <c r="O36" s="13" t="s">
        <v>62</v>
      </c>
    </row>
    <row r="37" spans="2:15" x14ac:dyDescent="0.25">
      <c r="B37" s="5" t="s">
        <v>25</v>
      </c>
      <c r="C37" s="5">
        <v>1</v>
      </c>
      <c r="D37" s="5">
        <v>7</v>
      </c>
      <c r="E37" s="5">
        <v>30</v>
      </c>
      <c r="F37" s="5">
        <v>60</v>
      </c>
      <c r="G37" s="5">
        <v>90</v>
      </c>
      <c r="H37" s="5">
        <v>180</v>
      </c>
      <c r="I37" s="5">
        <v>270</v>
      </c>
      <c r="J37" s="5">
        <v>365</v>
      </c>
      <c r="K37" s="5">
        <v>730</v>
      </c>
      <c r="L37" s="5">
        <v>1095</v>
      </c>
      <c r="M37" s="5">
        <v>1460</v>
      </c>
      <c r="N37" s="5">
        <v>1825</v>
      </c>
      <c r="O37" s="5">
        <v>2190</v>
      </c>
    </row>
    <row r="38" spans="2:15" x14ac:dyDescent="0.25">
      <c r="B38" s="4" t="s">
        <v>72</v>
      </c>
      <c r="C38" s="7">
        <f>2*$C$3/1000</f>
        <v>0.2</v>
      </c>
      <c r="D38" s="7">
        <f t="shared" ref="D38:O42" si="0">$C38</f>
        <v>0.2</v>
      </c>
      <c r="E38" s="7">
        <f t="shared" si="0"/>
        <v>0.2</v>
      </c>
      <c r="F38" s="7">
        <f t="shared" si="0"/>
        <v>0.2</v>
      </c>
      <c r="G38" s="7">
        <f t="shared" si="0"/>
        <v>0.2</v>
      </c>
      <c r="H38" s="7">
        <f t="shared" si="0"/>
        <v>0.2</v>
      </c>
      <c r="I38" s="7">
        <f t="shared" si="0"/>
        <v>0.2</v>
      </c>
      <c r="J38" s="7">
        <f t="shared" si="0"/>
        <v>0.2</v>
      </c>
      <c r="K38" s="7">
        <f t="shared" si="0"/>
        <v>0.2</v>
      </c>
      <c r="L38" s="7">
        <f t="shared" si="0"/>
        <v>0.2</v>
      </c>
      <c r="M38" s="7">
        <f t="shared" si="0"/>
        <v>0.2</v>
      </c>
      <c r="N38" s="7">
        <f t="shared" si="0"/>
        <v>0.2</v>
      </c>
      <c r="O38" s="7">
        <f t="shared" si="0"/>
        <v>0.2</v>
      </c>
    </row>
    <row r="39" spans="2:15" x14ac:dyDescent="0.25">
      <c r="B39" s="4" t="s">
        <v>4</v>
      </c>
      <c r="C39" s="7">
        <f>2*$C$16/1000</f>
        <v>0.02</v>
      </c>
      <c r="D39" s="7">
        <f t="shared" si="0"/>
        <v>0.02</v>
      </c>
      <c r="E39" s="7">
        <f t="shared" si="0"/>
        <v>0.02</v>
      </c>
      <c r="F39" s="7">
        <f t="shared" si="0"/>
        <v>0.02</v>
      </c>
      <c r="G39" s="7">
        <f t="shared" si="0"/>
        <v>0.02</v>
      </c>
      <c r="H39" s="7">
        <f t="shared" si="0"/>
        <v>0.02</v>
      </c>
      <c r="I39" s="7">
        <f t="shared" si="0"/>
        <v>0.02</v>
      </c>
      <c r="J39" s="7">
        <f t="shared" si="0"/>
        <v>0.02</v>
      </c>
      <c r="K39" s="7">
        <f t="shared" si="0"/>
        <v>0.02</v>
      </c>
      <c r="L39" s="7">
        <f t="shared" si="0"/>
        <v>0.02</v>
      </c>
      <c r="M39" s="7">
        <f t="shared" si="0"/>
        <v>0.02</v>
      </c>
      <c r="N39" s="7">
        <f t="shared" si="0"/>
        <v>0.02</v>
      </c>
      <c r="O39" s="7">
        <f t="shared" si="0"/>
        <v>0.02</v>
      </c>
    </row>
    <row r="40" spans="2:15" x14ac:dyDescent="0.25">
      <c r="B40" s="4" t="s">
        <v>5</v>
      </c>
      <c r="C40" s="7">
        <f>2*$C$17/1000</f>
        <v>0.02</v>
      </c>
      <c r="D40" s="7">
        <f t="shared" si="0"/>
        <v>0.02</v>
      </c>
      <c r="E40" s="7">
        <f t="shared" si="0"/>
        <v>0.02</v>
      </c>
      <c r="F40" s="7">
        <f t="shared" si="0"/>
        <v>0.02</v>
      </c>
      <c r="G40" s="7">
        <f t="shared" si="0"/>
        <v>0.02</v>
      </c>
      <c r="H40" s="7">
        <f t="shared" si="0"/>
        <v>0.02</v>
      </c>
      <c r="I40" s="7">
        <f t="shared" si="0"/>
        <v>0.02</v>
      </c>
      <c r="J40" s="7">
        <f t="shared" si="0"/>
        <v>0.02</v>
      </c>
      <c r="K40" s="7">
        <f t="shared" si="0"/>
        <v>0.02</v>
      </c>
      <c r="L40" s="7">
        <f t="shared" si="0"/>
        <v>0.02</v>
      </c>
      <c r="M40" s="7">
        <f t="shared" si="0"/>
        <v>0.02</v>
      </c>
      <c r="N40" s="7">
        <f t="shared" si="0"/>
        <v>0.02</v>
      </c>
      <c r="O40" s="7">
        <f t="shared" si="0"/>
        <v>0.02</v>
      </c>
    </row>
    <row r="41" spans="2:15" x14ac:dyDescent="0.25">
      <c r="B41" s="4" t="s">
        <v>6</v>
      </c>
      <c r="C41" s="7">
        <f>2*$C$3/1000</f>
        <v>0.2</v>
      </c>
      <c r="D41" s="7">
        <f t="shared" si="0"/>
        <v>0.2</v>
      </c>
      <c r="E41" s="7">
        <f t="shared" si="0"/>
        <v>0.2</v>
      </c>
      <c r="F41" s="7">
        <f t="shared" si="0"/>
        <v>0.2</v>
      </c>
      <c r="G41" s="7">
        <f t="shared" si="0"/>
        <v>0.2</v>
      </c>
      <c r="H41" s="7">
        <f t="shared" si="0"/>
        <v>0.2</v>
      </c>
      <c r="I41" s="7">
        <f t="shared" si="0"/>
        <v>0.2</v>
      </c>
      <c r="J41" s="7">
        <f t="shared" si="0"/>
        <v>0.2</v>
      </c>
      <c r="K41" s="7">
        <f t="shared" si="0"/>
        <v>0.2</v>
      </c>
      <c r="L41" s="7">
        <f t="shared" si="0"/>
        <v>0.2</v>
      </c>
      <c r="M41" s="7">
        <f t="shared" si="0"/>
        <v>0.2</v>
      </c>
      <c r="N41" s="7">
        <f t="shared" si="0"/>
        <v>0.2</v>
      </c>
      <c r="O41" s="7">
        <f t="shared" si="0"/>
        <v>0.2</v>
      </c>
    </row>
    <row r="42" spans="2:15" x14ac:dyDescent="0.25">
      <c r="B42" s="4" t="s">
        <v>7</v>
      </c>
      <c r="C42" s="7">
        <f>2*$C$5/1000</f>
        <v>0.2</v>
      </c>
      <c r="D42" s="7">
        <f t="shared" si="0"/>
        <v>0.2</v>
      </c>
      <c r="E42" s="7">
        <f t="shared" si="0"/>
        <v>0.2</v>
      </c>
      <c r="F42" s="7">
        <f t="shared" si="0"/>
        <v>0.2</v>
      </c>
      <c r="G42" s="7">
        <f t="shared" si="0"/>
        <v>0.2</v>
      </c>
      <c r="H42" s="7">
        <f t="shared" si="0"/>
        <v>0.2</v>
      </c>
      <c r="I42" s="7">
        <f t="shared" si="0"/>
        <v>0.2</v>
      </c>
      <c r="J42" s="7">
        <f t="shared" si="0"/>
        <v>0.2</v>
      </c>
      <c r="K42" s="7">
        <f t="shared" si="0"/>
        <v>0.2</v>
      </c>
      <c r="L42" s="7">
        <f t="shared" si="0"/>
        <v>0.2</v>
      </c>
      <c r="M42" s="7">
        <f t="shared" si="0"/>
        <v>0.2</v>
      </c>
      <c r="N42" s="7">
        <f t="shared" si="0"/>
        <v>0.2</v>
      </c>
      <c r="O42" s="7">
        <f t="shared" si="0"/>
        <v>0.2</v>
      </c>
    </row>
    <row r="43" spans="2:15" x14ac:dyDescent="0.25">
      <c r="B43" s="4" t="s">
        <v>35</v>
      </c>
      <c r="C43" s="7">
        <f t="shared" ref="C43:O43" si="1">2*$C$5/1000*ROUNDUP(C$37/30,0)</f>
        <v>0.2</v>
      </c>
      <c r="D43" s="7">
        <f t="shared" si="1"/>
        <v>0.2</v>
      </c>
      <c r="E43" s="7">
        <f t="shared" si="1"/>
        <v>0.2</v>
      </c>
      <c r="F43" s="7">
        <f t="shared" si="1"/>
        <v>0.4</v>
      </c>
      <c r="G43" s="7">
        <f t="shared" si="1"/>
        <v>0.60000000000000009</v>
      </c>
      <c r="H43" s="7">
        <f t="shared" si="1"/>
        <v>1.2000000000000002</v>
      </c>
      <c r="I43" s="7">
        <f t="shared" si="1"/>
        <v>1.8</v>
      </c>
      <c r="J43" s="7">
        <f t="shared" si="1"/>
        <v>2.6</v>
      </c>
      <c r="K43" s="7">
        <f t="shared" si="1"/>
        <v>5</v>
      </c>
      <c r="L43" s="7">
        <f t="shared" si="1"/>
        <v>7.4</v>
      </c>
      <c r="M43" s="7">
        <f t="shared" si="1"/>
        <v>9.8000000000000007</v>
      </c>
      <c r="N43" s="7">
        <f t="shared" si="1"/>
        <v>12.200000000000001</v>
      </c>
      <c r="O43" s="7">
        <f t="shared" si="1"/>
        <v>14.600000000000001</v>
      </c>
    </row>
    <row r="44" spans="2:15" x14ac:dyDescent="0.25">
      <c r="B44" s="4" t="s">
        <v>2</v>
      </c>
      <c r="C44" s="7">
        <f t="shared" ref="C44:O44" si="2">2*$C$5/1000*MIN(C$37,$C$32)</f>
        <v>0.2</v>
      </c>
      <c r="D44" s="7">
        <f t="shared" si="2"/>
        <v>1.4000000000000001</v>
      </c>
      <c r="E44" s="7">
        <f t="shared" si="2"/>
        <v>6</v>
      </c>
      <c r="F44" s="7">
        <f t="shared" si="2"/>
        <v>12</v>
      </c>
      <c r="G44" s="7">
        <f t="shared" si="2"/>
        <v>18</v>
      </c>
      <c r="H44" s="7">
        <f t="shared" si="2"/>
        <v>36</v>
      </c>
      <c r="I44" s="7">
        <f t="shared" si="2"/>
        <v>54</v>
      </c>
      <c r="J44" s="7">
        <f t="shared" si="2"/>
        <v>73</v>
      </c>
      <c r="K44" s="7">
        <f t="shared" si="2"/>
        <v>73</v>
      </c>
      <c r="L44" s="7">
        <f t="shared" si="2"/>
        <v>73</v>
      </c>
      <c r="M44" s="7">
        <f t="shared" si="2"/>
        <v>73</v>
      </c>
      <c r="N44" s="7">
        <f t="shared" si="2"/>
        <v>73</v>
      </c>
      <c r="O44" s="7">
        <f t="shared" si="2"/>
        <v>73</v>
      </c>
    </row>
    <row r="45" spans="2:15" x14ac:dyDescent="0.25">
      <c r="B45" s="4" t="s">
        <v>23</v>
      </c>
      <c r="C45" s="7">
        <f t="shared" ref="C45:O45" si="3">2*$C$3*$C$18/1000*C$37</f>
        <v>0.2</v>
      </c>
      <c r="D45" s="7">
        <f t="shared" si="3"/>
        <v>1.4000000000000001</v>
      </c>
      <c r="E45" s="7">
        <f t="shared" si="3"/>
        <v>6</v>
      </c>
      <c r="F45" s="7">
        <f t="shared" si="3"/>
        <v>12</v>
      </c>
      <c r="G45" s="7">
        <f t="shared" si="3"/>
        <v>18</v>
      </c>
      <c r="H45" s="7">
        <f t="shared" si="3"/>
        <v>36</v>
      </c>
      <c r="I45" s="7">
        <f t="shared" si="3"/>
        <v>54</v>
      </c>
      <c r="J45" s="7">
        <f t="shared" si="3"/>
        <v>73</v>
      </c>
      <c r="K45" s="7">
        <f t="shared" si="3"/>
        <v>146</v>
      </c>
      <c r="L45" s="7">
        <f t="shared" si="3"/>
        <v>219</v>
      </c>
      <c r="M45" s="7">
        <f t="shared" si="3"/>
        <v>292</v>
      </c>
      <c r="N45" s="7">
        <f t="shared" si="3"/>
        <v>365</v>
      </c>
      <c r="O45" s="7">
        <f t="shared" si="3"/>
        <v>438</v>
      </c>
    </row>
    <row r="46" spans="2:15" x14ac:dyDescent="0.25">
      <c r="B46" s="4" t="s">
        <v>8</v>
      </c>
      <c r="C46" s="7">
        <f t="shared" ref="C46:O46" si="4">2*$C$3*$C$7/1000*MIN(C$37, $C$30)</f>
        <v>0.2</v>
      </c>
      <c r="D46" s="7">
        <f t="shared" si="4"/>
        <v>1.4000000000000001</v>
      </c>
      <c r="E46" s="7">
        <f t="shared" si="4"/>
        <v>6</v>
      </c>
      <c r="F46" s="7">
        <f t="shared" si="4"/>
        <v>6</v>
      </c>
      <c r="G46" s="7">
        <f t="shared" si="4"/>
        <v>6</v>
      </c>
      <c r="H46" s="7">
        <f t="shared" si="4"/>
        <v>6</v>
      </c>
      <c r="I46" s="7">
        <f t="shared" si="4"/>
        <v>6</v>
      </c>
      <c r="J46" s="7">
        <f t="shared" si="4"/>
        <v>6</v>
      </c>
      <c r="K46" s="7">
        <f t="shared" si="4"/>
        <v>6</v>
      </c>
      <c r="L46" s="7">
        <f t="shared" si="4"/>
        <v>6</v>
      </c>
      <c r="M46" s="7">
        <f t="shared" si="4"/>
        <v>6</v>
      </c>
      <c r="N46" s="7">
        <f t="shared" si="4"/>
        <v>6</v>
      </c>
      <c r="O46" s="7">
        <f t="shared" si="4"/>
        <v>6</v>
      </c>
    </row>
    <row r="47" spans="2:15" x14ac:dyDescent="0.25">
      <c r="B47" s="4" t="s">
        <v>9</v>
      </c>
      <c r="C47" s="7">
        <f>2*$C$17/1000</f>
        <v>0.02</v>
      </c>
      <c r="D47" s="7">
        <f>$C47</f>
        <v>0.02</v>
      </c>
      <c r="E47" s="7">
        <f t="shared" ref="E47:O47" si="5">$C47</f>
        <v>0.02</v>
      </c>
      <c r="F47" s="7">
        <f t="shared" si="5"/>
        <v>0.02</v>
      </c>
      <c r="G47" s="7">
        <f t="shared" si="5"/>
        <v>0.02</v>
      </c>
      <c r="H47" s="7">
        <f t="shared" si="5"/>
        <v>0.02</v>
      </c>
      <c r="I47" s="7">
        <f t="shared" si="5"/>
        <v>0.02</v>
      </c>
      <c r="J47" s="7">
        <f t="shared" si="5"/>
        <v>0.02</v>
      </c>
      <c r="K47" s="7">
        <f t="shared" si="5"/>
        <v>0.02</v>
      </c>
      <c r="L47" s="7">
        <f t="shared" si="5"/>
        <v>0.02</v>
      </c>
      <c r="M47" s="7">
        <f t="shared" si="5"/>
        <v>0.02</v>
      </c>
      <c r="N47" s="7">
        <f t="shared" si="5"/>
        <v>0.02</v>
      </c>
      <c r="O47" s="7">
        <f t="shared" si="5"/>
        <v>0.02</v>
      </c>
    </row>
    <row r="48" spans="2:15" x14ac:dyDescent="0.25">
      <c r="B48" s="4" t="s">
        <v>15</v>
      </c>
      <c r="C48" s="7">
        <f t="shared" ref="C48:O48" si="6">2*$C$3*$C$7/1000*MIN(C$37, $C$31)</f>
        <v>0.2</v>
      </c>
      <c r="D48" s="7">
        <f t="shared" si="6"/>
        <v>1.4000000000000001</v>
      </c>
      <c r="E48" s="7">
        <f t="shared" si="6"/>
        <v>6</v>
      </c>
      <c r="F48" s="7">
        <f t="shared" si="6"/>
        <v>12</v>
      </c>
      <c r="G48" s="7">
        <f t="shared" si="6"/>
        <v>18</v>
      </c>
      <c r="H48" s="7">
        <f t="shared" si="6"/>
        <v>36</v>
      </c>
      <c r="I48" s="7">
        <f t="shared" si="6"/>
        <v>54</v>
      </c>
      <c r="J48" s="7">
        <f t="shared" si="6"/>
        <v>73</v>
      </c>
      <c r="K48" s="7">
        <f t="shared" si="6"/>
        <v>73</v>
      </c>
      <c r="L48" s="7">
        <f t="shared" si="6"/>
        <v>73</v>
      </c>
      <c r="M48" s="7">
        <f t="shared" si="6"/>
        <v>73</v>
      </c>
      <c r="N48" s="7">
        <f t="shared" si="6"/>
        <v>73</v>
      </c>
      <c r="O48" s="7">
        <f t="shared" si="6"/>
        <v>73</v>
      </c>
    </row>
    <row r="49" spans="2:15" x14ac:dyDescent="0.25">
      <c r="B49" s="4" t="s">
        <v>11</v>
      </c>
      <c r="C49" s="7">
        <f>2*$C$13/1000</f>
        <v>0</v>
      </c>
      <c r="D49" s="7">
        <f t="shared" ref="D49:O49" si="7">$C49</f>
        <v>0</v>
      </c>
      <c r="E49" s="7">
        <f t="shared" si="7"/>
        <v>0</v>
      </c>
      <c r="F49" s="7">
        <f t="shared" si="7"/>
        <v>0</v>
      </c>
      <c r="G49" s="7">
        <f t="shared" si="7"/>
        <v>0</v>
      </c>
      <c r="H49" s="7">
        <f t="shared" si="7"/>
        <v>0</v>
      </c>
      <c r="I49" s="7">
        <f t="shared" si="7"/>
        <v>0</v>
      </c>
      <c r="J49" s="7">
        <f t="shared" si="7"/>
        <v>0</v>
      </c>
      <c r="K49" s="7">
        <f t="shared" si="7"/>
        <v>0</v>
      </c>
      <c r="L49" s="7">
        <f t="shared" si="7"/>
        <v>0</v>
      </c>
      <c r="M49" s="7">
        <f t="shared" si="7"/>
        <v>0</v>
      </c>
      <c r="N49" s="7">
        <f t="shared" si="7"/>
        <v>0</v>
      </c>
      <c r="O49" s="7">
        <f t="shared" si="7"/>
        <v>0</v>
      </c>
    </row>
    <row r="50" spans="2:15" x14ac:dyDescent="0.25">
      <c r="B50" s="4" t="s">
        <v>33</v>
      </c>
      <c r="C50" s="7">
        <f t="shared" ref="C50:O50" si="8">2*$C$3*$C$27/1000*MIN(C$37,$C$29)</f>
        <v>10</v>
      </c>
      <c r="D50" s="7">
        <f t="shared" si="8"/>
        <v>70</v>
      </c>
      <c r="E50" s="7">
        <f t="shared" si="8"/>
        <v>300</v>
      </c>
      <c r="F50" s="7">
        <f t="shared" si="8"/>
        <v>600</v>
      </c>
      <c r="G50" s="7">
        <f t="shared" si="8"/>
        <v>900</v>
      </c>
      <c r="H50" s="7">
        <f t="shared" si="8"/>
        <v>1800</v>
      </c>
      <c r="I50" s="7">
        <f t="shared" si="8"/>
        <v>2700</v>
      </c>
      <c r="J50" s="7">
        <f t="shared" si="8"/>
        <v>3650</v>
      </c>
      <c r="K50" s="7">
        <f t="shared" si="8"/>
        <v>3650</v>
      </c>
      <c r="L50" s="7">
        <f t="shared" si="8"/>
        <v>3650</v>
      </c>
      <c r="M50" s="7">
        <f t="shared" si="8"/>
        <v>3650</v>
      </c>
      <c r="N50" s="7">
        <f t="shared" si="8"/>
        <v>3650</v>
      </c>
      <c r="O50" s="7">
        <f t="shared" si="8"/>
        <v>3650</v>
      </c>
    </row>
    <row r="51" spans="2:15" x14ac:dyDescent="0.25">
      <c r="B51" s="4" t="s">
        <v>10</v>
      </c>
      <c r="C51" s="7">
        <f>2*$C$15/1000</f>
        <v>1</v>
      </c>
      <c r="D51" s="7">
        <f t="shared" ref="D51:O52" si="9">$C51</f>
        <v>1</v>
      </c>
      <c r="E51" s="7">
        <f t="shared" si="9"/>
        <v>1</v>
      </c>
      <c r="F51" s="7">
        <f t="shared" si="9"/>
        <v>1</v>
      </c>
      <c r="G51" s="7">
        <f t="shared" si="9"/>
        <v>1</v>
      </c>
      <c r="H51" s="7">
        <f t="shared" si="9"/>
        <v>1</v>
      </c>
      <c r="I51" s="7">
        <f t="shared" si="9"/>
        <v>1</v>
      </c>
      <c r="J51" s="7">
        <f t="shared" si="9"/>
        <v>1</v>
      </c>
      <c r="K51" s="7">
        <f t="shared" si="9"/>
        <v>1</v>
      </c>
      <c r="L51" s="7">
        <f t="shared" si="9"/>
        <v>1</v>
      </c>
      <c r="M51" s="7">
        <f t="shared" si="9"/>
        <v>1</v>
      </c>
      <c r="N51" s="7">
        <f t="shared" si="9"/>
        <v>1</v>
      </c>
      <c r="O51" s="7">
        <f t="shared" si="9"/>
        <v>1</v>
      </c>
    </row>
    <row r="52" spans="2:15" x14ac:dyDescent="0.25">
      <c r="B52" s="4" t="s">
        <v>12</v>
      </c>
      <c r="C52" s="7">
        <f>2*$C$3/1000</f>
        <v>0.2</v>
      </c>
      <c r="D52" s="7">
        <f t="shared" si="9"/>
        <v>0.2</v>
      </c>
      <c r="E52" s="7">
        <f t="shared" si="9"/>
        <v>0.2</v>
      </c>
      <c r="F52" s="7">
        <f t="shared" si="9"/>
        <v>0.2</v>
      </c>
      <c r="G52" s="7">
        <f t="shared" si="9"/>
        <v>0.2</v>
      </c>
      <c r="H52" s="7">
        <f t="shared" si="9"/>
        <v>0.2</v>
      </c>
      <c r="I52" s="7">
        <f t="shared" si="9"/>
        <v>0.2</v>
      </c>
      <c r="J52" s="7">
        <f t="shared" si="9"/>
        <v>0.2</v>
      </c>
      <c r="K52" s="7">
        <f t="shared" si="9"/>
        <v>0.2</v>
      </c>
      <c r="L52" s="7">
        <f t="shared" si="9"/>
        <v>0.2</v>
      </c>
      <c r="M52" s="7">
        <f t="shared" si="9"/>
        <v>0.2</v>
      </c>
      <c r="N52" s="7">
        <f t="shared" si="9"/>
        <v>0.2</v>
      </c>
      <c r="O52" s="7">
        <f t="shared" si="9"/>
        <v>0.2</v>
      </c>
    </row>
    <row r="53" spans="2:15" x14ac:dyDescent="0.25">
      <c r="B53" s="9" t="s">
        <v>36</v>
      </c>
      <c r="C53" s="7">
        <f t="shared" ref="C53:O53" si="10">2*$C$3/1000*ROUNDUP(C$37/30,0)</f>
        <v>0.2</v>
      </c>
      <c r="D53" s="7">
        <f t="shared" si="10"/>
        <v>0.2</v>
      </c>
      <c r="E53" s="7">
        <f t="shared" si="10"/>
        <v>0.2</v>
      </c>
      <c r="F53" s="7">
        <f t="shared" si="10"/>
        <v>0.4</v>
      </c>
      <c r="G53" s="7">
        <f t="shared" si="10"/>
        <v>0.60000000000000009</v>
      </c>
      <c r="H53" s="7">
        <f t="shared" si="10"/>
        <v>1.2000000000000002</v>
      </c>
      <c r="I53" s="7">
        <f t="shared" si="10"/>
        <v>1.8</v>
      </c>
      <c r="J53" s="7">
        <f t="shared" si="10"/>
        <v>2.6</v>
      </c>
      <c r="K53" s="7">
        <f t="shared" si="10"/>
        <v>5</v>
      </c>
      <c r="L53" s="7">
        <f t="shared" si="10"/>
        <v>7.4</v>
      </c>
      <c r="M53" s="7">
        <f t="shared" si="10"/>
        <v>9.8000000000000007</v>
      </c>
      <c r="N53" s="7">
        <f t="shared" si="10"/>
        <v>12.200000000000001</v>
      </c>
      <c r="O53" s="7">
        <f t="shared" si="10"/>
        <v>14.600000000000001</v>
      </c>
    </row>
    <row r="54" spans="2:15" x14ac:dyDescent="0.25">
      <c r="B54" s="4" t="s">
        <v>0</v>
      </c>
      <c r="C54" s="7">
        <f t="shared" ref="C54:O54" si="11">2*$C$3/1000*MIN(C$37,$C$32)</f>
        <v>0.2</v>
      </c>
      <c r="D54" s="7">
        <f t="shared" si="11"/>
        <v>1.4000000000000001</v>
      </c>
      <c r="E54" s="7">
        <f t="shared" si="11"/>
        <v>6</v>
      </c>
      <c r="F54" s="7">
        <f t="shared" si="11"/>
        <v>12</v>
      </c>
      <c r="G54" s="7">
        <f t="shared" si="11"/>
        <v>18</v>
      </c>
      <c r="H54" s="7">
        <f t="shared" si="11"/>
        <v>36</v>
      </c>
      <c r="I54" s="7">
        <f t="shared" si="11"/>
        <v>54</v>
      </c>
      <c r="J54" s="7">
        <f t="shared" si="11"/>
        <v>73</v>
      </c>
      <c r="K54" s="7">
        <f t="shared" si="11"/>
        <v>73</v>
      </c>
      <c r="L54" s="7">
        <f t="shared" si="11"/>
        <v>73</v>
      </c>
      <c r="M54" s="7">
        <f t="shared" si="11"/>
        <v>73</v>
      </c>
      <c r="N54" s="7">
        <f t="shared" si="11"/>
        <v>73</v>
      </c>
      <c r="O54" s="7">
        <f t="shared" si="11"/>
        <v>73</v>
      </c>
    </row>
    <row r="55" spans="2:15" x14ac:dyDescent="0.25">
      <c r="B55" s="4" t="s">
        <v>69</v>
      </c>
      <c r="C55" s="7">
        <f t="shared" ref="C55:O55" si="12">2*$C$5*$C$26/1000*C$37</f>
        <v>2</v>
      </c>
      <c r="D55" s="7">
        <f t="shared" si="12"/>
        <v>14</v>
      </c>
      <c r="E55" s="7">
        <f t="shared" si="12"/>
        <v>60</v>
      </c>
      <c r="F55" s="7">
        <f t="shared" si="12"/>
        <v>120</v>
      </c>
      <c r="G55" s="7">
        <f t="shared" si="12"/>
        <v>180</v>
      </c>
      <c r="H55" s="7">
        <f t="shared" si="12"/>
        <v>360</v>
      </c>
      <c r="I55" s="7">
        <f t="shared" si="12"/>
        <v>540</v>
      </c>
      <c r="J55" s="7">
        <f t="shared" si="12"/>
        <v>730</v>
      </c>
      <c r="K55" s="7">
        <f t="shared" si="12"/>
        <v>1460</v>
      </c>
      <c r="L55" s="7">
        <f t="shared" si="12"/>
        <v>2190</v>
      </c>
      <c r="M55" s="7">
        <f t="shared" si="12"/>
        <v>2920</v>
      </c>
      <c r="N55" s="7">
        <f t="shared" si="12"/>
        <v>3650</v>
      </c>
      <c r="O55" s="7">
        <f t="shared" si="12"/>
        <v>4380</v>
      </c>
    </row>
    <row r="56" spans="2:15" x14ac:dyDescent="0.25">
      <c r="B56" s="4" t="s">
        <v>13</v>
      </c>
      <c r="C56" s="7">
        <f>2*$C$3/1000</f>
        <v>0.2</v>
      </c>
      <c r="D56" s="7">
        <f t="shared" ref="D56:O67" si="13">$C56</f>
        <v>0.2</v>
      </c>
      <c r="E56" s="7">
        <f t="shared" si="13"/>
        <v>0.2</v>
      </c>
      <c r="F56" s="7">
        <f t="shared" si="13"/>
        <v>0.2</v>
      </c>
      <c r="G56" s="7">
        <f t="shared" si="13"/>
        <v>0.2</v>
      </c>
      <c r="H56" s="7">
        <f t="shared" si="13"/>
        <v>0.2</v>
      </c>
      <c r="I56" s="7">
        <f t="shared" si="13"/>
        <v>0.2</v>
      </c>
      <c r="J56" s="7">
        <f t="shared" si="13"/>
        <v>0.2</v>
      </c>
      <c r="K56" s="7">
        <f t="shared" si="13"/>
        <v>0.2</v>
      </c>
      <c r="L56" s="7">
        <f t="shared" si="13"/>
        <v>0.2</v>
      </c>
      <c r="M56" s="7">
        <f t="shared" si="13"/>
        <v>0.2</v>
      </c>
      <c r="N56" s="7">
        <f t="shared" si="13"/>
        <v>0.2</v>
      </c>
      <c r="O56" s="7">
        <f t="shared" si="13"/>
        <v>0.2</v>
      </c>
    </row>
    <row r="57" spans="2:15" x14ac:dyDescent="0.25">
      <c r="B57" s="4" t="s">
        <v>14</v>
      </c>
      <c r="C57" s="7">
        <f>2*429/1000</f>
        <v>0.85799999999999998</v>
      </c>
      <c r="D57" s="7">
        <f t="shared" si="13"/>
        <v>0.85799999999999998</v>
      </c>
      <c r="E57" s="7">
        <f t="shared" si="13"/>
        <v>0.85799999999999998</v>
      </c>
      <c r="F57" s="7">
        <f t="shared" si="13"/>
        <v>0.85799999999999998</v>
      </c>
      <c r="G57" s="7">
        <f t="shared" si="13"/>
        <v>0.85799999999999998</v>
      </c>
      <c r="H57" s="7">
        <f t="shared" si="13"/>
        <v>0.85799999999999998</v>
      </c>
      <c r="I57" s="7">
        <f t="shared" si="13"/>
        <v>0.85799999999999998</v>
      </c>
      <c r="J57" s="7">
        <f t="shared" si="13"/>
        <v>0.85799999999999998</v>
      </c>
      <c r="K57" s="7">
        <f t="shared" si="13"/>
        <v>0.85799999999999998</v>
      </c>
      <c r="L57" s="7">
        <f t="shared" si="13"/>
        <v>0.85799999999999998</v>
      </c>
      <c r="M57" s="7">
        <f t="shared" si="13"/>
        <v>0.85799999999999998</v>
      </c>
      <c r="N57" s="7">
        <f t="shared" si="13"/>
        <v>0.85799999999999998</v>
      </c>
      <c r="O57" s="7">
        <f t="shared" si="13"/>
        <v>0.85799999999999998</v>
      </c>
    </row>
    <row r="58" spans="2:15" x14ac:dyDescent="0.25">
      <c r="B58" s="4" t="s">
        <v>82</v>
      </c>
      <c r="C58" s="7">
        <f>2*$C$4*$C$19/1000*C$37</f>
        <v>0.2</v>
      </c>
      <c r="D58" s="7">
        <f t="shared" ref="D58:N58" si="14">2*$C$4*$C$19/1000*D$37</f>
        <v>1.4000000000000001</v>
      </c>
      <c r="E58" s="7">
        <f t="shared" si="14"/>
        <v>6</v>
      </c>
      <c r="F58" s="7">
        <f t="shared" si="14"/>
        <v>12</v>
      </c>
      <c r="G58" s="7">
        <f t="shared" si="14"/>
        <v>18</v>
      </c>
      <c r="H58" s="7">
        <f t="shared" si="14"/>
        <v>36</v>
      </c>
      <c r="I58" s="7">
        <f t="shared" si="14"/>
        <v>54</v>
      </c>
      <c r="J58" s="7">
        <f t="shared" si="14"/>
        <v>73</v>
      </c>
      <c r="K58" s="7">
        <f t="shared" si="14"/>
        <v>146</v>
      </c>
      <c r="L58" s="7">
        <f t="shared" si="14"/>
        <v>219</v>
      </c>
      <c r="M58" s="7">
        <f t="shared" si="14"/>
        <v>292</v>
      </c>
      <c r="N58" s="7">
        <f t="shared" si="14"/>
        <v>365</v>
      </c>
      <c r="O58" s="7">
        <f>2*$C$4*$C$19/1000*O$37</f>
        <v>438</v>
      </c>
    </row>
    <row r="59" spans="2:15" x14ac:dyDescent="0.25">
      <c r="B59" s="4" t="s">
        <v>83</v>
      </c>
      <c r="C59" s="7">
        <f>2*$C$20/1000*ROUNDUP(C37/30,0)</f>
        <v>8.0000000000000002E-3</v>
      </c>
      <c r="D59" s="7">
        <f t="shared" ref="D59:O59" si="15">2*$C$20/1000*ROUNDUP(D37/30,0)</f>
        <v>8.0000000000000002E-3</v>
      </c>
      <c r="E59" s="7">
        <f t="shared" si="15"/>
        <v>8.0000000000000002E-3</v>
      </c>
      <c r="F59" s="7">
        <f t="shared" si="15"/>
        <v>1.6E-2</v>
      </c>
      <c r="G59" s="7">
        <f t="shared" si="15"/>
        <v>2.4E-2</v>
      </c>
      <c r="H59" s="7">
        <f t="shared" si="15"/>
        <v>4.8000000000000001E-2</v>
      </c>
      <c r="I59" s="7">
        <f t="shared" si="15"/>
        <v>7.2000000000000008E-2</v>
      </c>
      <c r="J59" s="7">
        <f t="shared" si="15"/>
        <v>0.10400000000000001</v>
      </c>
      <c r="K59" s="7">
        <f t="shared" si="15"/>
        <v>0.2</v>
      </c>
      <c r="L59" s="7">
        <f t="shared" si="15"/>
        <v>0.29599999999999999</v>
      </c>
      <c r="M59" s="7">
        <f t="shared" si="15"/>
        <v>0.39200000000000002</v>
      </c>
      <c r="N59" s="7">
        <f t="shared" si="15"/>
        <v>0.48799999999999999</v>
      </c>
      <c r="O59" s="7">
        <f t="shared" si="15"/>
        <v>0.58399999999999996</v>
      </c>
    </row>
    <row r="60" spans="2:15" x14ac:dyDescent="0.25">
      <c r="B60" s="4" t="s">
        <v>84</v>
      </c>
      <c r="C60" s="7">
        <f>C58*$C$21</f>
        <v>0.1</v>
      </c>
      <c r="D60" s="7">
        <f t="shared" ref="D60:O60" si="16">D58*$C$21</f>
        <v>0.70000000000000007</v>
      </c>
      <c r="E60" s="7">
        <f t="shared" si="16"/>
        <v>3</v>
      </c>
      <c r="F60" s="7">
        <f t="shared" si="16"/>
        <v>6</v>
      </c>
      <c r="G60" s="7">
        <f t="shared" si="16"/>
        <v>9</v>
      </c>
      <c r="H60" s="7">
        <f t="shared" si="16"/>
        <v>18</v>
      </c>
      <c r="I60" s="7">
        <f t="shared" si="16"/>
        <v>27</v>
      </c>
      <c r="J60" s="7">
        <f t="shared" si="16"/>
        <v>36.5</v>
      </c>
      <c r="K60" s="7">
        <f t="shared" si="16"/>
        <v>73</v>
      </c>
      <c r="L60" s="7">
        <f t="shared" si="16"/>
        <v>109.5</v>
      </c>
      <c r="M60" s="7">
        <f t="shared" si="16"/>
        <v>146</v>
      </c>
      <c r="N60" s="7">
        <f t="shared" si="16"/>
        <v>182.5</v>
      </c>
      <c r="O60" s="7">
        <f t="shared" si="16"/>
        <v>219</v>
      </c>
    </row>
    <row r="61" spans="2:15" x14ac:dyDescent="0.25">
      <c r="B61" s="4" t="s">
        <v>85</v>
      </c>
      <c r="C61" s="7">
        <f>2*$C$22/1000</f>
        <v>0.08</v>
      </c>
      <c r="D61" s="7">
        <f>$C61</f>
        <v>0.08</v>
      </c>
      <c r="E61" s="7">
        <f t="shared" ref="E61:O61" si="17">$C61</f>
        <v>0.08</v>
      </c>
      <c r="F61" s="7">
        <f t="shared" si="17"/>
        <v>0.08</v>
      </c>
      <c r="G61" s="7">
        <f t="shared" si="17"/>
        <v>0.08</v>
      </c>
      <c r="H61" s="7">
        <f t="shared" si="17"/>
        <v>0.08</v>
      </c>
      <c r="I61" s="7">
        <f t="shared" si="17"/>
        <v>0.08</v>
      </c>
      <c r="J61" s="7">
        <f t="shared" si="17"/>
        <v>0.08</v>
      </c>
      <c r="K61" s="7">
        <f t="shared" si="17"/>
        <v>0.08</v>
      </c>
      <c r="L61" s="7">
        <f t="shared" si="17"/>
        <v>0.08</v>
      </c>
      <c r="M61" s="7">
        <f t="shared" si="17"/>
        <v>0.08</v>
      </c>
      <c r="N61" s="7">
        <f t="shared" si="17"/>
        <v>0.08</v>
      </c>
      <c r="O61" s="7">
        <f t="shared" si="17"/>
        <v>0.08</v>
      </c>
    </row>
    <row r="62" spans="2:15" x14ac:dyDescent="0.25">
      <c r="B62" s="4" t="s">
        <v>77</v>
      </c>
      <c r="C62" s="7">
        <f>2*$C$4*$C$23/1000*C$37</f>
        <v>0.14000000000000001</v>
      </c>
      <c r="D62" s="7">
        <f t="shared" ref="D62:O62" si="18">2*$C$4*$C$23/1000*D$37</f>
        <v>0.98000000000000009</v>
      </c>
      <c r="E62" s="7">
        <f t="shared" si="18"/>
        <v>4.2</v>
      </c>
      <c r="F62" s="7">
        <f t="shared" si="18"/>
        <v>8.4</v>
      </c>
      <c r="G62" s="7">
        <f t="shared" si="18"/>
        <v>12.600000000000001</v>
      </c>
      <c r="H62" s="7">
        <f t="shared" si="18"/>
        <v>25.200000000000003</v>
      </c>
      <c r="I62" s="7">
        <f t="shared" si="18"/>
        <v>37.800000000000004</v>
      </c>
      <c r="J62" s="7">
        <f t="shared" si="18"/>
        <v>51.1</v>
      </c>
      <c r="K62" s="7">
        <f t="shared" si="18"/>
        <v>102.2</v>
      </c>
      <c r="L62" s="7">
        <f t="shared" si="18"/>
        <v>153.30000000000001</v>
      </c>
      <c r="M62" s="7">
        <f t="shared" si="18"/>
        <v>204.4</v>
      </c>
      <c r="N62" s="7">
        <f t="shared" si="18"/>
        <v>255.50000000000003</v>
      </c>
      <c r="O62" s="7">
        <f t="shared" si="18"/>
        <v>306.60000000000002</v>
      </c>
    </row>
    <row r="63" spans="2:15" x14ac:dyDescent="0.25">
      <c r="B63" s="4" t="s">
        <v>78</v>
      </c>
      <c r="C63" s="7">
        <f>2*$C$24/1000</f>
        <v>3.4000000000000002E-2</v>
      </c>
      <c r="D63" s="7">
        <f>$C63</f>
        <v>3.4000000000000002E-2</v>
      </c>
      <c r="E63" s="7">
        <f t="shared" ref="E63:O63" si="19">$C63</f>
        <v>3.4000000000000002E-2</v>
      </c>
      <c r="F63" s="7">
        <f t="shared" si="19"/>
        <v>3.4000000000000002E-2</v>
      </c>
      <c r="G63" s="7">
        <f t="shared" si="19"/>
        <v>3.4000000000000002E-2</v>
      </c>
      <c r="H63" s="7">
        <f t="shared" si="19"/>
        <v>3.4000000000000002E-2</v>
      </c>
      <c r="I63" s="7">
        <f t="shared" si="19"/>
        <v>3.4000000000000002E-2</v>
      </c>
      <c r="J63" s="7">
        <f t="shared" si="19"/>
        <v>3.4000000000000002E-2</v>
      </c>
      <c r="K63" s="7">
        <f t="shared" si="19"/>
        <v>3.4000000000000002E-2</v>
      </c>
      <c r="L63" s="7">
        <f t="shared" si="19"/>
        <v>3.4000000000000002E-2</v>
      </c>
      <c r="M63" s="7">
        <f t="shared" si="19"/>
        <v>3.4000000000000002E-2</v>
      </c>
      <c r="N63" s="7">
        <f t="shared" si="19"/>
        <v>3.4000000000000002E-2</v>
      </c>
      <c r="O63" s="7">
        <f t="shared" si="19"/>
        <v>3.4000000000000002E-2</v>
      </c>
    </row>
    <row r="64" spans="2:15" x14ac:dyDescent="0.25">
      <c r="B64" s="4" t="s">
        <v>79</v>
      </c>
      <c r="C64" s="7">
        <f>2*$C$25/1000</f>
        <v>6.0000000000000001E-3</v>
      </c>
      <c r="D64" s="7">
        <f>$C64</f>
        <v>6.0000000000000001E-3</v>
      </c>
      <c r="E64" s="7">
        <f t="shared" ref="E64:O65" si="20">$C64</f>
        <v>6.0000000000000001E-3</v>
      </c>
      <c r="F64" s="7">
        <f t="shared" si="20"/>
        <v>6.0000000000000001E-3</v>
      </c>
      <c r="G64" s="7">
        <f t="shared" si="20"/>
        <v>6.0000000000000001E-3</v>
      </c>
      <c r="H64" s="7">
        <f t="shared" si="20"/>
        <v>6.0000000000000001E-3</v>
      </c>
      <c r="I64" s="7">
        <f t="shared" si="20"/>
        <v>6.0000000000000001E-3</v>
      </c>
      <c r="J64" s="7">
        <f t="shared" si="20"/>
        <v>6.0000000000000001E-3</v>
      </c>
      <c r="K64" s="7">
        <f t="shared" si="20"/>
        <v>6.0000000000000001E-3</v>
      </c>
      <c r="L64" s="7">
        <f t="shared" si="20"/>
        <v>6.0000000000000001E-3</v>
      </c>
      <c r="M64" s="7">
        <f t="shared" si="20"/>
        <v>6.0000000000000001E-3</v>
      </c>
      <c r="N64" s="7">
        <f t="shared" si="20"/>
        <v>6.0000000000000001E-3</v>
      </c>
      <c r="O64" s="7">
        <f t="shared" si="20"/>
        <v>6.0000000000000001E-3</v>
      </c>
    </row>
    <row r="65" spans="2:15" x14ac:dyDescent="0.25">
      <c r="B65" s="4" t="s">
        <v>80</v>
      </c>
      <c r="C65" s="7">
        <f>2*$C$4/1000</f>
        <v>0.2</v>
      </c>
      <c r="D65" s="7">
        <f>$C65</f>
        <v>0.2</v>
      </c>
      <c r="E65" s="7">
        <f t="shared" si="20"/>
        <v>0.2</v>
      </c>
      <c r="F65" s="7">
        <f t="shared" si="20"/>
        <v>0.2</v>
      </c>
      <c r="G65" s="7">
        <f t="shared" si="20"/>
        <v>0.2</v>
      </c>
      <c r="H65" s="7">
        <f t="shared" si="20"/>
        <v>0.2</v>
      </c>
      <c r="I65" s="7">
        <f t="shared" si="20"/>
        <v>0.2</v>
      </c>
      <c r="J65" s="7">
        <f t="shared" si="20"/>
        <v>0.2</v>
      </c>
      <c r="K65" s="7">
        <f t="shared" si="20"/>
        <v>0.2</v>
      </c>
      <c r="L65" s="7">
        <f t="shared" si="20"/>
        <v>0.2</v>
      </c>
      <c r="M65" s="7">
        <f t="shared" si="20"/>
        <v>0.2</v>
      </c>
      <c r="N65" s="7">
        <f t="shared" si="20"/>
        <v>0.2</v>
      </c>
      <c r="O65" s="7">
        <f t="shared" si="20"/>
        <v>0.2</v>
      </c>
    </row>
    <row r="66" spans="2:15" x14ac:dyDescent="0.25">
      <c r="B66" s="4" t="s">
        <v>3</v>
      </c>
      <c r="C66" s="7">
        <f>2*($C$8+$C$10+$C$12+$C$14)/1000</f>
        <v>4</v>
      </c>
      <c r="D66" s="7">
        <f t="shared" si="13"/>
        <v>4</v>
      </c>
      <c r="E66" s="7">
        <f t="shared" si="13"/>
        <v>4</v>
      </c>
      <c r="F66" s="7">
        <f t="shared" si="13"/>
        <v>4</v>
      </c>
      <c r="G66" s="7">
        <f t="shared" si="13"/>
        <v>4</v>
      </c>
      <c r="H66" s="7">
        <f t="shared" si="13"/>
        <v>4</v>
      </c>
      <c r="I66" s="7">
        <f t="shared" si="13"/>
        <v>4</v>
      </c>
      <c r="J66" s="7">
        <f t="shared" si="13"/>
        <v>4</v>
      </c>
      <c r="K66" s="7">
        <f t="shared" si="13"/>
        <v>4</v>
      </c>
      <c r="L66" s="7">
        <f t="shared" si="13"/>
        <v>4</v>
      </c>
      <c r="M66" s="7">
        <f t="shared" si="13"/>
        <v>4</v>
      </c>
      <c r="N66" s="7">
        <f t="shared" si="13"/>
        <v>4</v>
      </c>
      <c r="O66" s="7">
        <f t="shared" si="13"/>
        <v>4</v>
      </c>
    </row>
    <row r="67" spans="2:15" x14ac:dyDescent="0.25">
      <c r="B67" s="4" t="s">
        <v>16</v>
      </c>
      <c r="C67" s="7">
        <f>2*($C$9+$C$11)/1000</f>
        <v>0</v>
      </c>
      <c r="D67" s="7">
        <f t="shared" si="13"/>
        <v>0</v>
      </c>
      <c r="E67" s="7">
        <f t="shared" si="13"/>
        <v>0</v>
      </c>
      <c r="F67" s="7">
        <f t="shared" si="13"/>
        <v>0</v>
      </c>
      <c r="G67" s="7">
        <f t="shared" si="13"/>
        <v>0</v>
      </c>
      <c r="H67" s="7">
        <f t="shared" si="13"/>
        <v>0</v>
      </c>
      <c r="I67" s="7">
        <f t="shared" si="13"/>
        <v>0</v>
      </c>
      <c r="J67" s="7">
        <f t="shared" si="13"/>
        <v>0</v>
      </c>
      <c r="K67" s="7">
        <f t="shared" si="13"/>
        <v>0</v>
      </c>
      <c r="L67" s="7">
        <f t="shared" si="13"/>
        <v>0</v>
      </c>
      <c r="M67" s="7">
        <f t="shared" si="13"/>
        <v>0</v>
      </c>
      <c r="N67" s="7">
        <f t="shared" si="13"/>
        <v>0</v>
      </c>
      <c r="O67" s="7">
        <f t="shared" si="13"/>
        <v>0</v>
      </c>
    </row>
    <row r="68" spans="2:15" x14ac:dyDescent="0.25">
      <c r="B68" s="4" t="s">
        <v>1</v>
      </c>
      <c r="C68" s="7">
        <f t="shared" ref="C68:O68" si="21">2*$C$3*$C$6/1000*MIN(C$37,$C$28)</f>
        <v>0.4</v>
      </c>
      <c r="D68" s="7">
        <f t="shared" si="21"/>
        <v>2.8000000000000003</v>
      </c>
      <c r="E68" s="7">
        <f t="shared" si="21"/>
        <v>12</v>
      </c>
      <c r="F68" s="7">
        <f t="shared" si="21"/>
        <v>24</v>
      </c>
      <c r="G68" s="7">
        <f t="shared" si="21"/>
        <v>36</v>
      </c>
      <c r="H68" s="7">
        <f t="shared" si="21"/>
        <v>72</v>
      </c>
      <c r="I68" s="7">
        <f t="shared" si="21"/>
        <v>108</v>
      </c>
      <c r="J68" s="7">
        <f t="shared" si="21"/>
        <v>146</v>
      </c>
      <c r="K68" s="7">
        <f t="shared" si="21"/>
        <v>146</v>
      </c>
      <c r="L68" s="7">
        <f t="shared" si="21"/>
        <v>146</v>
      </c>
      <c r="M68" s="7">
        <f t="shared" si="21"/>
        <v>146</v>
      </c>
      <c r="N68" s="7">
        <f t="shared" si="21"/>
        <v>146</v>
      </c>
      <c r="O68" s="7">
        <f t="shared" si="21"/>
        <v>146</v>
      </c>
    </row>
    <row r="69" spans="2:15" ht="32" customHeight="1" x14ac:dyDescent="0.35">
      <c r="B69" s="8" t="s">
        <v>30</v>
      </c>
      <c r="C69" s="8">
        <f t="shared" ref="C69:O69" si="22">SUM(C38:C68)</f>
        <v>21.485999999999994</v>
      </c>
      <c r="D69" s="8">
        <f t="shared" si="22"/>
        <v>104.52600000000004</v>
      </c>
      <c r="E69" s="8">
        <f t="shared" si="22"/>
        <v>422.84599999999989</v>
      </c>
      <c r="F69" s="8">
        <f t="shared" si="22"/>
        <v>832.45399999999995</v>
      </c>
      <c r="G69" s="8">
        <f t="shared" si="22"/>
        <v>1242.0619999999999</v>
      </c>
      <c r="H69" s="8">
        <f t="shared" si="22"/>
        <v>2470.8859999999995</v>
      </c>
      <c r="I69" s="8">
        <f t="shared" si="22"/>
        <v>3699.71</v>
      </c>
      <c r="J69" s="8">
        <f t="shared" si="22"/>
        <v>4997.1419999999998</v>
      </c>
      <c r="K69" s="8">
        <f t="shared" si="22"/>
        <v>5965.637999999999</v>
      </c>
      <c r="L69" s="8">
        <f t="shared" si="22"/>
        <v>6934.134</v>
      </c>
      <c r="M69" s="8">
        <f t="shared" si="22"/>
        <v>7902.6299999999992</v>
      </c>
      <c r="N69" s="8">
        <f t="shared" si="22"/>
        <v>8871.1259999999984</v>
      </c>
      <c r="O69" s="8">
        <f t="shared" si="22"/>
        <v>9839.622000000003</v>
      </c>
    </row>
    <row r="72" spans="2:15" x14ac:dyDescent="0.25">
      <c r="B72" t="s">
        <v>42</v>
      </c>
    </row>
    <row r="73" spans="2:15" x14ac:dyDescent="0.25">
      <c r="B73" t="s">
        <v>43</v>
      </c>
    </row>
  </sheetData>
  <mergeCells count="32">
    <mergeCell ref="D12:G12"/>
    <mergeCell ref="D13:G13"/>
    <mergeCell ref="D28:G28"/>
    <mergeCell ref="D29:G29"/>
    <mergeCell ref="D15:G15"/>
    <mergeCell ref="D16:G16"/>
    <mergeCell ref="D17:G17"/>
    <mergeCell ref="D18:G18"/>
    <mergeCell ref="D27:G27"/>
    <mergeCell ref="D24:G24"/>
    <mergeCell ref="D25:G25"/>
    <mergeCell ref="D23:G23"/>
    <mergeCell ref="D22:G22"/>
    <mergeCell ref="D19:G19"/>
    <mergeCell ref="D20:G20"/>
    <mergeCell ref="D21:G21"/>
    <mergeCell ref="D8:G8"/>
    <mergeCell ref="D9:G9"/>
    <mergeCell ref="D10:G10"/>
    <mergeCell ref="D11:G11"/>
    <mergeCell ref="D2:G2"/>
    <mergeCell ref="D3:G3"/>
    <mergeCell ref="D5:G5"/>
    <mergeCell ref="D6:G6"/>
    <mergeCell ref="D7:G7"/>
    <mergeCell ref="D4:G4"/>
    <mergeCell ref="D30:G30"/>
    <mergeCell ref="D31:G31"/>
    <mergeCell ref="D14:G14"/>
    <mergeCell ref="D32:G32"/>
    <mergeCell ref="C35:H35"/>
    <mergeCell ref="D26:G26"/>
  </mergeCells>
  <phoneticPr fontId="1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遠藤 匠</cp:lastModifiedBy>
  <dcterms:created xsi:type="dcterms:W3CDTF">2017-07-30T23:49:12Z</dcterms:created>
  <dcterms:modified xsi:type="dcterms:W3CDTF">2021-03-23T06:30:04Z</dcterms:modified>
</cp:coreProperties>
</file>